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8CA" lockStructure="1"/>
  <bookViews>
    <workbookView xWindow="360" yWindow="135" windowWidth="10680" windowHeight="6720"/>
  </bookViews>
  <sheets>
    <sheet name="Sayfa1" sheetId="1" r:id="rId1"/>
  </sheets>
  <definedNames>
    <definedName name="_xlnm._FilterDatabase" localSheetId="0" hidden="1">Sayfa1!$A$3:$G$159</definedName>
    <definedName name="_xlnm.Print_Area" localSheetId="0">Sayfa1!$A$3:$G$179</definedName>
  </definedNames>
  <calcPr calcId="145621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E61" i="1" l="1"/>
  <c r="E62" i="1"/>
  <c r="E60" i="1"/>
  <c r="E51" i="1"/>
  <c r="E52" i="1"/>
  <c r="E50" i="1"/>
  <c r="E23" i="1"/>
  <c r="E24" i="1"/>
  <c r="E25" i="1"/>
  <c r="E26" i="1"/>
  <c r="E22" i="1"/>
  <c r="G26" i="1" l="1"/>
  <c r="G25" i="1"/>
  <c r="G24" i="1"/>
  <c r="F61" i="1"/>
  <c r="G61" i="1"/>
  <c r="F60" i="1"/>
  <c r="G60" i="1" s="1"/>
  <c r="F51" i="1"/>
  <c r="G51" i="1" s="1"/>
  <c r="F50" i="1"/>
  <c r="G50" i="1" s="1"/>
  <c r="G23" i="1"/>
  <c r="F86" i="1" l="1"/>
  <c r="B178" i="1" l="1"/>
  <c r="G42" i="1" l="1"/>
  <c r="G46" i="1"/>
  <c r="G119" i="1" l="1"/>
  <c r="G110" i="1"/>
  <c r="G109" i="1"/>
  <c r="G108" i="1"/>
  <c r="G107" i="1"/>
  <c r="G106" i="1"/>
  <c r="G105" i="1"/>
  <c r="G101" i="1"/>
  <c r="G100" i="1"/>
  <c r="G99" i="1"/>
  <c r="G95" i="1"/>
  <c r="G94" i="1"/>
  <c r="G86" i="1"/>
  <c r="G82" i="1"/>
  <c r="G78" i="1"/>
  <c r="G74" i="1"/>
  <c r="G70" i="1"/>
  <c r="F62" i="1" l="1"/>
  <c r="F52" i="1"/>
  <c r="G62" i="1" l="1"/>
  <c r="G52" i="1"/>
  <c r="G22" i="1"/>
  <c r="G35" i="1" l="1"/>
  <c r="G36" i="1"/>
  <c r="G37" i="1"/>
  <c r="G38" i="1"/>
  <c r="G39" i="1"/>
  <c r="G34" i="1"/>
  <c r="G159" i="1" l="1"/>
  <c r="G158" i="1"/>
  <c r="G157" i="1"/>
  <c r="G156" i="1"/>
  <c r="G155" i="1"/>
  <c r="G154" i="1"/>
  <c r="G146" i="1"/>
  <c r="G145" i="1"/>
  <c r="G144" i="1"/>
  <c r="G143" i="1"/>
  <c r="G142" i="1"/>
  <c r="G141" i="1"/>
  <c r="G134" i="1"/>
  <c r="G133" i="1"/>
  <c r="G132" i="1"/>
  <c r="G131" i="1"/>
  <c r="G130" i="1"/>
  <c r="G129" i="1"/>
  <c r="G116" i="1"/>
  <c r="G115" i="1"/>
  <c r="G114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164" i="1" l="1"/>
  <c r="D165" i="1" s="1"/>
  <c r="D166" i="1" s="1"/>
  <c r="F161" i="1" l="1"/>
  <c r="F162" i="1" l="1"/>
  <c r="F163" i="1" s="1"/>
  <c r="E1" i="1" s="1"/>
</calcChain>
</file>

<file path=xl/comments1.xml><?xml version="1.0" encoding="utf-8"?>
<comments xmlns="http://schemas.openxmlformats.org/spreadsheetml/2006/main">
  <authors>
    <author>Metin Çiriş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162"/>
          </rPr>
          <t>Seçimleriniz bitince boş olanları filtreleyebilirsiniz.
Gri renkli alanlara yazabilirsiniz.</t>
        </r>
      </text>
    </comment>
  </commentList>
</comments>
</file>

<file path=xl/sharedStrings.xml><?xml version="1.0" encoding="utf-8"?>
<sst xmlns="http://schemas.openxmlformats.org/spreadsheetml/2006/main" count="166" uniqueCount="142">
  <si>
    <t>Deney Hayvanı Fiyatı</t>
  </si>
  <si>
    <t>Adet</t>
  </si>
  <si>
    <t>Erkek Fare</t>
  </si>
  <si>
    <t>Dişi Fare</t>
  </si>
  <si>
    <t>sorunuz</t>
  </si>
  <si>
    <t>Gebe Sıçan</t>
  </si>
  <si>
    <t>Gebe Fare</t>
  </si>
  <si>
    <t>Gebe Tavşan</t>
  </si>
  <si>
    <t>Özel Yetiştirilmiş Deney Hayvanı</t>
  </si>
  <si>
    <t>Çiftleştirme (Kafes başına)</t>
  </si>
  <si>
    <t>Kan Alma</t>
  </si>
  <si>
    <t>Enjeksiyon (uygulama başına)</t>
  </si>
  <si>
    <t>Gavaj Uygulama (uygulama başına)</t>
  </si>
  <si>
    <t>Anestezi (araştırmacı tarafından karşılanır)</t>
  </si>
  <si>
    <t>Ötenazi</t>
  </si>
  <si>
    <t>Nekropsi-Otopsi-Biyopsi</t>
  </si>
  <si>
    <t>Doku Örnk. Günlük Saklanması-Depolanması</t>
  </si>
  <si>
    <t>Alınmayan numuneler tutanakla imha edilir.</t>
  </si>
  <si>
    <t xml:space="preserve">Bir yılın sonunda numuneler alınmalıdır.  </t>
  </si>
  <si>
    <t>Sorumluluk Merkezimize ait değildir.</t>
  </si>
  <si>
    <t>Dokuların Analize Hazırlanması (Numune başına)</t>
  </si>
  <si>
    <t>Doku homojenizasyonu</t>
  </si>
  <si>
    <t>Serum ayrılması</t>
  </si>
  <si>
    <t>Eritrosit paketi hazırlama</t>
  </si>
  <si>
    <t>Diğer Hizmetler</t>
  </si>
  <si>
    <t>Metabolik Kafes Kullanımı</t>
  </si>
  <si>
    <t>Cerrahi Model Oluşturma 1-</t>
  </si>
  <si>
    <t>C-002 Prostat içi Enjeksiyon</t>
  </si>
  <si>
    <t>C-003 Ischemia - Reperfusion</t>
  </si>
  <si>
    <t>C-004 Yara modeli oluşturma</t>
  </si>
  <si>
    <t>C-005 Yanık modeli oluşturma</t>
  </si>
  <si>
    <t>C-006 Künt travma modelleri (Bilyeli mekanizma)</t>
  </si>
  <si>
    <t>Cerrahi Model Oluşturma 2-</t>
  </si>
  <si>
    <t>C-007 Ovariectomy - Hysterectomy (Menopoz modeli)</t>
  </si>
  <si>
    <t>C-008 Ductus Coledikus Ligation</t>
  </si>
  <si>
    <t>C-009 Tumor Extirpation</t>
  </si>
  <si>
    <t>C-010 Sezeryan / Caesarean</t>
  </si>
  <si>
    <t>Dahili Model Oluşturma</t>
  </si>
  <si>
    <t>D-001 Diyabet modeli oluşturma (Streptozotocin STZ)</t>
  </si>
  <si>
    <t>D-002 Osteoporoz modeli (Heparin)</t>
  </si>
  <si>
    <t xml:space="preserve">D-003 Ülseratif kolit modeli / ulcerative colitis </t>
  </si>
  <si>
    <t>D-004 Kemik iliği eldesi</t>
  </si>
  <si>
    <t>D-005 Romatoid Modeli (Kollegen ile)</t>
  </si>
  <si>
    <t>C-001 Intratracheal Enjeksiyon/Broncho Alveolar Lavage (BAL)</t>
  </si>
  <si>
    <t>Fiyat (TL)</t>
  </si>
  <si>
    <t>Tavşan Erkek (40-120 TL sorunuz)</t>
  </si>
  <si>
    <t>Tavşan Dişi  (40-120 TL sorunuz)</t>
  </si>
  <si>
    <t>Embriyolu Kanatlı Yumurtası (1-10 TL sorunuz)</t>
  </si>
  <si>
    <t>*DEHATAM Kurum Dışı Hizmet Fiyatları, Kurumiçi hizmet fiyatlarının %25 fazlası olarak hesaplanır.</t>
  </si>
  <si>
    <t>Kurum Dışı Fiyat Genel Toplam*</t>
  </si>
  <si>
    <t>Kurum Dışı Fiyat KDV (%18)</t>
  </si>
  <si>
    <t>Kurum içi toplam</t>
  </si>
  <si>
    <t>Kurum içi KDV (%18)</t>
  </si>
  <si>
    <t>Kurum içi Genel Toplam*</t>
  </si>
  <si>
    <t>Kurum içi Genel Toplam (%18 KDV dahil)</t>
  </si>
  <si>
    <t>Kurum Dışı Fiyat</t>
  </si>
  <si>
    <t>Toplam Fiyat</t>
  </si>
  <si>
    <t>Çiftleştirme, Kafeste 1 erkek, 3 dişi, 5 gün bakım halinde</t>
  </si>
  <si>
    <t>Enjeksiyon, Bir aydan fazlası</t>
  </si>
  <si>
    <t>Enjeksiyon, 1-30 gün</t>
  </si>
  <si>
    <t>Enjeksiyon, 1-15 gün</t>
  </si>
  <si>
    <t>Enjeksiyon, 1-7 gün</t>
  </si>
  <si>
    <t>Postoperatif Bakım</t>
  </si>
  <si>
    <t xml:space="preserve">Postoperatif Bakım, Hayvan başına </t>
  </si>
  <si>
    <t xml:space="preserve">Ötenazi, Hayvan başına </t>
  </si>
  <si>
    <t>Gavaj Uygulama, 1-7 gün</t>
  </si>
  <si>
    <t>Gavaj Uygulama, 1-15 gün</t>
  </si>
  <si>
    <t>Gavaj Uygulama, 1-30 gün</t>
  </si>
  <si>
    <t>Gavaj Uygulama, Bir aydan fazlası</t>
  </si>
  <si>
    <t>Manyetik Alan Uygulama (Seans başına)</t>
  </si>
  <si>
    <t>Manyetik Alan Uygulama (seans başı)</t>
  </si>
  <si>
    <t xml:space="preserve">Manyetik Alan Uygulama, Akademik danışmanlık hizmeti </t>
  </si>
  <si>
    <t>Vaginal Smear Değerlendirme, Sıçan</t>
  </si>
  <si>
    <t>Vaginal Smear Değerlendirme, Fare</t>
  </si>
  <si>
    <t>Vaginal Smear Değerlendirme, Tavşan</t>
  </si>
  <si>
    <t>Vaginal Smear Değerlendirme, Gebe Sıçan</t>
  </si>
  <si>
    <t>Vaginal Smear Değerlendirme, Gebe Fare</t>
  </si>
  <si>
    <t>Vaginal Smear Değerlendirme, Gebe Tavşan</t>
  </si>
  <si>
    <t>Metabolik Kafes Kullanımı, Her kafes için (günlük)</t>
  </si>
  <si>
    <t>Cerrahi Model Oluşturma 1-SIÇAN     (Konvansiyonel)</t>
  </si>
  <si>
    <t>Cerrahi Model Oluşturma 1-FARE       (Konvansiyonel)</t>
  </si>
  <si>
    <t>Cerrahi Model Oluşturma 1-TAVŞAN  (Konvansiyonel)</t>
  </si>
  <si>
    <t>Cerrahi Model Oluşturma 1-GEBE SIÇAN (Konvansiyonel)</t>
  </si>
  <si>
    <t>Cerrahi Model Oluşturma 1-GEBE FARE (Konvansiyonel)</t>
  </si>
  <si>
    <t>Cerrahi Model Oluşturma 1-GEBE TAVŞAN (Konvansiyonel)</t>
  </si>
  <si>
    <t>Cerrahi Model Oluşturma 2-SIÇAN     (Konvansiyonel)</t>
  </si>
  <si>
    <t>Cerrahi Model Oluşturma 2-FARE       (Konvansiyonel)</t>
  </si>
  <si>
    <t>Cerrahi Model Oluşturma 2-TAVŞAN  (Konvansiyonel)</t>
  </si>
  <si>
    <t>Cerrahi Model Oluşturma 2-GEBE SIÇAN (Konvansiyonel)</t>
  </si>
  <si>
    <t>Cerrahi Model Oluşturma 2-GEBE FARE (Konvansiyonel)</t>
  </si>
  <si>
    <t>Cerrahi Model Oluşturma 2-GEBE TAVŞAN (Konvansiyonel)</t>
  </si>
  <si>
    <t>Dahili Model Oluşturma, SIÇAN     (Konvansiyonel)</t>
  </si>
  <si>
    <t>Dahili Model Oluşturma, FARE       (Konvansiyonel)</t>
  </si>
  <si>
    <t>Dahili Model Oluşturma, TAVŞAN  (Konvansiyonel)</t>
  </si>
  <si>
    <t>Dahili Model Oluşturma, GEBE SIÇAN (Konvansiyonel)</t>
  </si>
  <si>
    <t>Dahili Model Oluşturma, GEBE FARE (Konvansiyonel)</t>
  </si>
  <si>
    <t>Dahili Model Oluşturma, GEBE TAVŞAN (Konvansiyonel)</t>
  </si>
  <si>
    <t>Deney Hayvanı Günlük Bakım</t>
  </si>
  <si>
    <t>Deney Hayvanı Günlük Bakım, 1-7 gün</t>
  </si>
  <si>
    <t>Deney Hayvanı Günlük Bakım, 1-15 gün</t>
  </si>
  <si>
    <t>Deney Hayvanı Günlük Bakım, 1-30 gün</t>
  </si>
  <si>
    <t>Deney Hayvanı Günlük Bakım, Bir aydan fazlası</t>
  </si>
  <si>
    <t>Veteriner Hekim Karantina Muayenesi (kafes başına)</t>
  </si>
  <si>
    <t>Veteriner Hekim Karantina Muayenesi, Sıçan</t>
  </si>
  <si>
    <t>Veteriner Hekim Karantina Muayenesi, Fare</t>
  </si>
  <si>
    <t>Veteriner Hekim Karantina Muayenesi, Tavşan</t>
  </si>
  <si>
    <t>Veteriner Hekim Karantina Muayenesi, Gebe Sıçan</t>
  </si>
  <si>
    <t>Veteriner Hekim Karantina Muayenesi, Gebe Fare</t>
  </si>
  <si>
    <t>Veteriner Hekim Karantina Muayenesi, Gebe Tavşan</t>
  </si>
  <si>
    <t>Ad Soyad:</t>
  </si>
  <si>
    <t>Gün:</t>
  </si>
  <si>
    <t>Vaginal Smear Değerlendirme (Numune başına)</t>
  </si>
  <si>
    <t xml:space="preserve">Nekropsi-Otopsi-Biyopsi, Hayvan başına </t>
  </si>
  <si>
    <t>Doku Örnk. Günlük Saklama (Her proje numuneleri için)</t>
  </si>
  <si>
    <t>İletişim ve Diğer Bilgiler:</t>
  </si>
  <si>
    <t>Planlanan deney zamanı (yaklaşık zaman olabilir):</t>
  </si>
  <si>
    <t>Tarih ve saat:</t>
  </si>
  <si>
    <t>Mikroskop (Günlük)</t>
  </si>
  <si>
    <t>Lazer dopler (Günlük)</t>
  </si>
  <si>
    <t>Homojenizatör (Günlük)</t>
  </si>
  <si>
    <t>Anestezi, her uygulama için</t>
  </si>
  <si>
    <t>Kan alma, Her uygulama için</t>
  </si>
  <si>
    <t>Taban Fiyat</t>
  </si>
  <si>
    <t>Saklanacak Doku Örneği Sayısı:</t>
  </si>
  <si>
    <t>1-Günlük Bakılan Hayvan sayısı:</t>
  </si>
  <si>
    <t>2-Günlük Bakılan Hayvan sayısı:</t>
  </si>
  <si>
    <t>3-Günlük Bakılan Hayvan sayısı:</t>
  </si>
  <si>
    <t>3- Gavaj, günlük sayı:</t>
  </si>
  <si>
    <t>2- Gavaj, günlük sayı:</t>
  </si>
  <si>
    <t>1- Gavaj, günlük sayı:</t>
  </si>
  <si>
    <t>1- Enjeksiyon, günlük sayı:</t>
  </si>
  <si>
    <t>2- Enjeksiyon, günlük sayı:</t>
  </si>
  <si>
    <t>3- Enjeksiyon, günlük sayı:</t>
  </si>
  <si>
    <t>4-Günlük Bakılan Hayvan sayısı:</t>
  </si>
  <si>
    <t>5-Günlük Bakılan Hayvan sayısı:</t>
  </si>
  <si>
    <t>Erkek Sıçan (4 Hafta)</t>
  </si>
  <si>
    <t>Erkek Sıçan (5-10 Hafta)</t>
  </si>
  <si>
    <t>Dişi Sıçan (7 hafta)</t>
  </si>
  <si>
    <t>Dişi Sıçan (8-16 Hafta)</t>
  </si>
  <si>
    <t>Dişi Sıçan (17 Hafta ve Üzeri)</t>
  </si>
  <si>
    <t>Erkek Sıçan (11 Hafta ve Üzeri)</t>
  </si>
  <si>
    <t xml:space="preserve">DEHATAM 11.11.2015 tarih, 04. Toplantı ve 02 no'lu karar sayısı ile güncelleştirilmiş fiyatlardır.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</si>
</sst>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TL&quot;"/>
    <numFmt numFmtId="165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2"/>
      <color theme="5" tint="-0.249977111117893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69491"/>
        <bgColor indexed="64"/>
      </patternFill>
    </fill>
    <fill>
      <patternFill patternType="solid">
        <fgColor rgb="FF86CDC0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164" fontId="4" fillId="0" borderId="1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7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29" xfId="0" applyNumberFormat="1" applyFont="1" applyBorder="1" applyAlignment="1" applyProtection="1">
      <alignment horizontal="center" vertical="center"/>
      <protection hidden="1"/>
    </xf>
    <xf numFmtId="164" fontId="4" fillId="0" borderId="30" xfId="0" applyNumberFormat="1" applyFont="1" applyBorder="1" applyAlignment="1" applyProtection="1">
      <alignment horizontal="center" vertical="center"/>
      <protection hidden="1"/>
    </xf>
    <xf numFmtId="164" fontId="4" fillId="0" borderId="17" xfId="0" applyNumberFormat="1" applyFont="1" applyBorder="1" applyAlignment="1" applyProtection="1">
      <alignment horizontal="center" vertical="center"/>
      <protection hidden="1"/>
    </xf>
    <xf numFmtId="164" fontId="4" fillId="0" borderId="33" xfId="0" applyNumberFormat="1" applyFont="1" applyBorder="1" applyAlignment="1" applyProtection="1">
      <alignment horizontal="center" vertical="center"/>
      <protection hidden="1"/>
    </xf>
    <xf numFmtId="164" fontId="4" fillId="0" borderId="34" xfId="0" applyNumberFormat="1" applyFont="1" applyBorder="1" applyAlignment="1" applyProtection="1">
      <alignment horizontal="center" vertical="center"/>
      <protection hidden="1"/>
    </xf>
    <xf numFmtId="164" fontId="4" fillId="0" borderId="43" xfId="0" applyNumberFormat="1" applyFont="1" applyBorder="1" applyAlignment="1" applyProtection="1">
      <alignment horizontal="center" vertical="center"/>
      <protection hidden="1"/>
    </xf>
    <xf numFmtId="164" fontId="4" fillId="0" borderId="46" xfId="0" applyNumberFormat="1" applyFont="1" applyBorder="1" applyAlignment="1" applyProtection="1">
      <alignment horizontal="center" vertical="center"/>
      <protection hidden="1"/>
    </xf>
    <xf numFmtId="164" fontId="4" fillId="0" borderId="5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</xf>
    <xf numFmtId="0" fontId="0" fillId="0" borderId="0" xfId="0" applyProtection="1"/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60" xfId="0" applyFont="1" applyBorder="1" applyAlignment="1" applyProtection="1">
      <alignment horizontal="right"/>
    </xf>
    <xf numFmtId="0" fontId="8" fillId="0" borderId="61" xfId="0" applyFont="1" applyBorder="1" applyAlignment="1" applyProtection="1">
      <alignment horizontal="right"/>
    </xf>
    <xf numFmtId="0" fontId="8" fillId="0" borderId="39" xfId="0" applyFont="1" applyBorder="1" applyAlignment="1" applyProtection="1">
      <alignment horizontal="right"/>
    </xf>
    <xf numFmtId="0" fontId="6" fillId="0" borderId="0" xfId="0" applyFont="1" applyBorder="1" applyProtection="1"/>
    <xf numFmtId="164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64" fontId="4" fillId="2" borderId="17" xfId="0" applyNumberFormat="1" applyFont="1" applyFill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left" vertical="center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  <protection hidden="1"/>
    </xf>
    <xf numFmtId="164" fontId="4" fillId="2" borderId="46" xfId="0" applyNumberFormat="1" applyFont="1" applyFill="1" applyBorder="1" applyAlignment="1" applyProtection="1">
      <alignment horizontal="center" vertical="center"/>
      <protection hidden="1"/>
    </xf>
    <xf numFmtId="164" fontId="4" fillId="2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83" xfId="0" applyNumberFormat="1" applyFont="1" applyBorder="1" applyAlignment="1" applyProtection="1">
      <alignment horizontal="center" vertical="center"/>
      <protection hidden="1"/>
    </xf>
    <xf numFmtId="164" fontId="4" fillId="0" borderId="87" xfId="0" applyNumberFormat="1" applyFont="1" applyBorder="1" applyAlignment="1" applyProtection="1">
      <alignment horizontal="center" vertical="center"/>
      <protection hidden="1"/>
    </xf>
    <xf numFmtId="164" fontId="4" fillId="0" borderId="88" xfId="0" applyNumberFormat="1" applyFont="1" applyBorder="1" applyAlignment="1" applyProtection="1">
      <alignment horizontal="center" vertical="center"/>
      <protection hidden="1"/>
    </xf>
    <xf numFmtId="164" fontId="4" fillId="0" borderId="89" xfId="0" applyNumberFormat="1" applyFont="1" applyBorder="1" applyAlignment="1" applyProtection="1">
      <alignment horizontal="center" vertical="center"/>
      <protection hidden="1"/>
    </xf>
    <xf numFmtId="164" fontId="4" fillId="0" borderId="90" xfId="0" applyNumberFormat="1" applyFont="1" applyBorder="1" applyAlignment="1" applyProtection="1">
      <alignment horizontal="center" vertical="center"/>
      <protection hidden="1"/>
    </xf>
    <xf numFmtId="164" fontId="4" fillId="0" borderId="9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164" fontId="4" fillId="2" borderId="16" xfId="0" applyNumberFormat="1" applyFont="1" applyFill="1" applyBorder="1" applyAlignment="1" applyProtection="1">
      <alignment horizontal="center" vertical="center"/>
      <protection hidden="1"/>
    </xf>
    <xf numFmtId="165" fontId="10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38" xfId="0" applyFont="1" applyBorder="1" applyProtection="1"/>
    <xf numFmtId="0" fontId="11" fillId="0" borderId="38" xfId="0" applyFont="1" applyBorder="1" applyAlignment="1" applyProtection="1">
      <alignment horizontal="center" vertical="center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 vertical="center"/>
    </xf>
    <xf numFmtId="0" fontId="11" fillId="0" borderId="39" xfId="0" applyFont="1" applyBorder="1" applyProtection="1"/>
    <xf numFmtId="0" fontId="11" fillId="0" borderId="39" xfId="0" applyFont="1" applyBorder="1" applyAlignment="1" applyProtection="1">
      <alignment horizontal="center" vertical="center"/>
    </xf>
    <xf numFmtId="164" fontId="11" fillId="0" borderId="38" xfId="0" applyNumberFormat="1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11" fillId="0" borderId="39" xfId="0" applyNumberFormat="1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164" fontId="5" fillId="0" borderId="60" xfId="0" applyNumberFormat="1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</xf>
    <xf numFmtId="164" fontId="5" fillId="0" borderId="61" xfId="0" applyNumberFormat="1" applyFont="1" applyBorder="1" applyAlignment="1" applyProtection="1">
      <alignment horizontal="left" vertical="center"/>
      <protection hidden="1"/>
    </xf>
    <xf numFmtId="0" fontId="5" fillId="0" borderId="39" xfId="0" applyFont="1" applyBorder="1" applyAlignment="1" applyProtection="1">
      <alignment horizontal="center" vertical="center"/>
    </xf>
    <xf numFmtId="164" fontId="5" fillId="0" borderId="39" xfId="0" applyNumberFormat="1" applyFont="1" applyBorder="1" applyAlignment="1" applyProtection="1">
      <alignment horizontal="left" vertical="center"/>
      <protection hidden="1"/>
    </xf>
    <xf numFmtId="22" fontId="1" fillId="0" borderId="0" xfId="0" applyNumberFormat="1" applyFont="1" applyAlignment="1" applyProtection="1">
      <alignment horizontal="right"/>
      <protection hidden="1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165" fontId="4" fillId="0" borderId="46" xfId="0" applyNumberFormat="1" applyFont="1" applyBorder="1" applyAlignment="1" applyProtection="1">
      <alignment horizontal="center" vertical="center"/>
      <protection hidden="1"/>
    </xf>
    <xf numFmtId="165" fontId="4" fillId="0" borderId="7" xfId="0" applyNumberFormat="1" applyFont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protection hidden="1"/>
    </xf>
    <xf numFmtId="0" fontId="0" fillId="5" borderId="0" xfId="0" applyFill="1" applyAlignment="1" applyProtection="1">
      <protection hidden="1"/>
    </xf>
    <xf numFmtId="164" fontId="7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56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59" xfId="0" applyFont="1" applyFill="1" applyBorder="1" applyAlignment="1" applyProtection="1">
      <alignment horizontal="left" vertical="center"/>
      <protection locked="0"/>
    </xf>
    <xf numFmtId="0" fontId="12" fillId="4" borderId="38" xfId="0" applyFont="1" applyFill="1" applyBorder="1" applyAlignment="1" applyProtection="1"/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0" fillId="2" borderId="0" xfId="0" applyFill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 vertical="center"/>
    </xf>
    <xf numFmtId="165" fontId="3" fillId="5" borderId="0" xfId="0" applyNumberFormat="1" applyFont="1" applyFill="1" applyAlignment="1" applyProtection="1">
      <alignment horizontal="center"/>
    </xf>
    <xf numFmtId="0" fontId="0" fillId="5" borderId="0" xfId="0" applyFill="1" applyAlignment="1" applyProtection="1"/>
    <xf numFmtId="0" fontId="1" fillId="0" borderId="11" xfId="0" applyFont="1" applyBorder="1" applyProtection="1"/>
    <xf numFmtId="0" fontId="1" fillId="0" borderId="58" xfId="0" applyFont="1" applyBorder="1" applyAlignment="1" applyProtection="1">
      <alignment horizontal="center" vertical="center"/>
    </xf>
    <xf numFmtId="0" fontId="1" fillId="0" borderId="58" xfId="0" applyFont="1" applyBorder="1" applyProtection="1"/>
    <xf numFmtId="164" fontId="2" fillId="0" borderId="35" xfId="0" applyNumberFormat="1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51" xfId="0" applyFont="1" applyBorder="1" applyProtection="1"/>
    <xf numFmtId="0" fontId="2" fillId="0" borderId="62" xfId="0" applyFont="1" applyBorder="1" applyAlignment="1" applyProtection="1">
      <alignment horizontal="center" vertical="center"/>
    </xf>
    <xf numFmtId="0" fontId="2" fillId="0" borderId="62" xfId="0" applyFont="1" applyBorder="1" applyProtection="1"/>
    <xf numFmtId="164" fontId="0" fillId="0" borderId="62" xfId="0" applyNumberForma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47" xfId="0" applyBorder="1" applyProtection="1"/>
    <xf numFmtId="0" fontId="0" fillId="0" borderId="63" xfId="0" applyBorder="1" applyAlignment="1" applyProtection="1">
      <alignment horizontal="center" vertical="center"/>
    </xf>
    <xf numFmtId="0" fontId="0" fillId="0" borderId="63" xfId="0" applyBorder="1" applyProtection="1"/>
    <xf numFmtId="164" fontId="0" fillId="0" borderId="48" xfId="0" applyNumberFormat="1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64" xfId="0" applyBorder="1" applyAlignment="1" applyProtection="1">
      <alignment horizontal="center" vertical="center"/>
    </xf>
    <xf numFmtId="0" fontId="0" fillId="0" borderId="64" xfId="0" applyBorder="1" applyProtection="1"/>
    <xf numFmtId="164" fontId="0" fillId="0" borderId="18" xfId="0" applyNumberFormat="1" applyBorder="1" applyAlignment="1" applyProtection="1">
      <alignment horizontal="center" vertical="center"/>
    </xf>
    <xf numFmtId="0" fontId="0" fillId="0" borderId="15" xfId="0" applyBorder="1" applyProtection="1"/>
    <xf numFmtId="0" fontId="0" fillId="0" borderId="65" xfId="0" applyBorder="1" applyAlignment="1" applyProtection="1">
      <alignment horizontal="center" vertical="center"/>
    </xf>
    <xf numFmtId="0" fontId="0" fillId="0" borderId="65" xfId="0" applyBorder="1" applyProtection="1"/>
    <xf numFmtId="164" fontId="0" fillId="0" borderId="19" xfId="0" applyNumberFormat="1" applyBorder="1" applyAlignment="1" applyProtection="1">
      <alignment horizontal="center" vertical="center"/>
    </xf>
    <xf numFmtId="164" fontId="2" fillId="0" borderId="62" xfId="0" applyNumberFormat="1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right"/>
    </xf>
    <xf numFmtId="0" fontId="10" fillId="0" borderId="67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78" xfId="0" applyFont="1" applyBorder="1" applyAlignment="1" applyProtection="1">
      <alignment horizontal="center" vertical="center"/>
    </xf>
    <xf numFmtId="0" fontId="4" fillId="0" borderId="79" xfId="0" applyFont="1" applyBorder="1" applyProtection="1"/>
    <xf numFmtId="0" fontId="4" fillId="0" borderId="71" xfId="0" applyFont="1" applyBorder="1" applyAlignment="1" applyProtection="1">
      <alignment horizontal="center" vertical="center"/>
    </xf>
    <xf numFmtId="165" fontId="0" fillId="0" borderId="45" xfId="0" applyNumberFormat="1" applyBorder="1" applyAlignment="1" applyProtection="1">
      <alignment horizontal="center" vertical="center"/>
    </xf>
    <xf numFmtId="0" fontId="4" fillId="0" borderId="76" xfId="0" applyFont="1" applyBorder="1" applyProtection="1"/>
    <xf numFmtId="0" fontId="4" fillId="0" borderId="61" xfId="0" applyFont="1" applyBorder="1" applyAlignment="1" applyProtection="1">
      <alignment horizontal="center" vertical="center"/>
    </xf>
    <xf numFmtId="0" fontId="4" fillId="0" borderId="61" xfId="0" applyFont="1" applyBorder="1" applyProtection="1"/>
    <xf numFmtId="0" fontId="4" fillId="0" borderId="67" xfId="0" applyFont="1" applyBorder="1" applyAlignment="1" applyProtection="1">
      <alignment horizontal="center" vertical="center"/>
    </xf>
    <xf numFmtId="0" fontId="4" fillId="0" borderId="75" xfId="0" applyFont="1" applyBorder="1" applyProtection="1"/>
    <xf numFmtId="0" fontId="0" fillId="0" borderId="77" xfId="0" applyBorder="1" applyProtection="1"/>
    <xf numFmtId="0" fontId="0" fillId="0" borderId="80" xfId="0" applyBorder="1" applyAlignment="1" applyProtection="1">
      <alignment horizontal="center" vertical="center"/>
    </xf>
    <xf numFmtId="0" fontId="0" fillId="0" borderId="80" xfId="0" applyBorder="1" applyProtection="1"/>
    <xf numFmtId="0" fontId="0" fillId="0" borderId="68" xfId="0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0" fontId="2" fillId="0" borderId="3" xfId="0" applyFont="1" applyBorder="1" applyProtection="1"/>
    <xf numFmtId="0" fontId="2" fillId="0" borderId="66" xfId="0" applyFont="1" applyBorder="1" applyAlignment="1" applyProtection="1">
      <alignment horizontal="center" vertical="center"/>
    </xf>
    <xf numFmtId="0" fontId="2" fillId="0" borderId="52" xfId="0" applyFont="1" applyBorder="1" applyProtection="1"/>
    <xf numFmtId="0" fontId="0" fillId="0" borderId="44" xfId="0" applyBorder="1" applyProtection="1"/>
    <xf numFmtId="0" fontId="0" fillId="0" borderId="78" xfId="0" applyBorder="1" applyAlignment="1" applyProtection="1">
      <alignment horizontal="center" vertical="center"/>
    </xf>
    <xf numFmtId="0" fontId="0" fillId="0" borderId="61" xfId="0" applyBorder="1" applyProtection="1"/>
    <xf numFmtId="0" fontId="0" fillId="0" borderId="67" xfId="0" applyBorder="1" applyAlignment="1" applyProtection="1">
      <alignment horizontal="center" vertical="center"/>
    </xf>
    <xf numFmtId="164" fontId="0" fillId="0" borderId="45" xfId="0" applyNumberFormat="1" applyBorder="1" applyAlignment="1" applyProtection="1">
      <alignment horizontal="center" vertical="center"/>
    </xf>
    <xf numFmtId="0" fontId="0" fillId="0" borderId="84" xfId="0" applyBorder="1" applyAlignment="1" applyProtection="1">
      <alignment horizontal="center" vertical="center"/>
    </xf>
    <xf numFmtId="0" fontId="0" fillId="0" borderId="84" xfId="0" applyBorder="1" applyProtection="1"/>
    <xf numFmtId="0" fontId="0" fillId="0" borderId="0" xfId="0" applyBorder="1" applyProtection="1"/>
    <xf numFmtId="0" fontId="0" fillId="0" borderId="85" xfId="0" applyBorder="1" applyProtection="1"/>
    <xf numFmtId="0" fontId="0" fillId="0" borderId="86" xfId="0" applyBorder="1" applyAlignment="1" applyProtection="1">
      <alignment horizontal="center" vertical="center"/>
    </xf>
    <xf numFmtId="0" fontId="0" fillId="0" borderId="31" xfId="0" applyBorder="1" applyProtection="1"/>
    <xf numFmtId="164" fontId="4" fillId="0" borderId="9" xfId="0" applyNumberFormat="1" applyFont="1" applyBorder="1" applyAlignment="1" applyProtection="1">
      <alignment horizontal="center" vertical="center"/>
    </xf>
    <xf numFmtId="0" fontId="0" fillId="0" borderId="78" xfId="0" applyBorder="1" applyProtection="1"/>
    <xf numFmtId="0" fontId="0" fillId="0" borderId="40" xfId="0" applyBorder="1" applyProtection="1"/>
    <xf numFmtId="0" fontId="0" fillId="0" borderId="69" xfId="0" applyBorder="1" applyAlignment="1" applyProtection="1">
      <alignment horizontal="center" vertical="center"/>
    </xf>
    <xf numFmtId="0" fontId="0" fillId="0" borderId="69" xfId="0" applyBorder="1" applyProtection="1"/>
    <xf numFmtId="164" fontId="0" fillId="0" borderId="42" xfId="0" applyNumberFormat="1" applyBorder="1" applyAlignment="1" applyProtection="1">
      <alignment horizontal="center" vertical="center"/>
    </xf>
    <xf numFmtId="0" fontId="0" fillId="0" borderId="24" xfId="0" applyBorder="1" applyProtection="1"/>
    <xf numFmtId="0" fontId="0" fillId="0" borderId="70" xfId="0" applyBorder="1" applyAlignment="1" applyProtection="1">
      <alignment horizontal="center" vertical="center"/>
    </xf>
    <xf numFmtId="0" fontId="0" fillId="0" borderId="70" xfId="0" applyBorder="1" applyProtection="1"/>
    <xf numFmtId="164" fontId="1" fillId="0" borderId="26" xfId="0" applyNumberFormat="1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right" vertical="center"/>
    </xf>
    <xf numFmtId="0" fontId="0" fillId="0" borderId="76" xfId="0" applyBorder="1" applyProtection="1"/>
    <xf numFmtId="0" fontId="0" fillId="0" borderId="79" xfId="0" applyBorder="1" applyAlignment="1" applyProtection="1">
      <alignment horizontal="center" vertical="center"/>
    </xf>
    <xf numFmtId="0" fontId="0" fillId="0" borderId="79" xfId="0" applyBorder="1" applyProtection="1"/>
    <xf numFmtId="0" fontId="0" fillId="2" borderId="45" xfId="0" applyFill="1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/>
    </xf>
    <xf numFmtId="0" fontId="0" fillId="0" borderId="75" xfId="0" applyBorder="1" applyProtection="1"/>
    <xf numFmtId="0" fontId="0" fillId="0" borderId="61" xfId="0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164" fontId="1" fillId="0" borderId="28" xfId="0" applyNumberFormat="1" applyFon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0" xfId="0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59" xfId="0" applyBorder="1" applyAlignment="1" applyProtection="1">
      <alignment horizontal="center" vertical="center"/>
    </xf>
    <xf numFmtId="0" fontId="0" fillId="0" borderId="59" xfId="0" applyBorder="1" applyProtection="1"/>
    <xf numFmtId="164" fontId="1" fillId="0" borderId="31" xfId="0" applyNumberFormat="1" applyFont="1" applyBorder="1" applyAlignment="1" applyProtection="1">
      <alignment horizontal="center" vertical="center"/>
    </xf>
    <xf numFmtId="0" fontId="2" fillId="0" borderId="53" xfId="0" applyFont="1" applyBorder="1" applyProtection="1"/>
    <xf numFmtId="164" fontId="0" fillId="0" borderId="54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23" xfId="0" applyBorder="1" applyProtection="1"/>
    <xf numFmtId="0" fontId="0" fillId="0" borderId="72" xfId="0" applyBorder="1" applyAlignment="1" applyProtection="1">
      <alignment horizontal="center" vertical="center"/>
    </xf>
    <xf numFmtId="0" fontId="0" fillId="0" borderId="72" xfId="0" applyBorder="1" applyProtection="1"/>
    <xf numFmtId="164" fontId="0" fillId="0" borderId="25" xfId="0" applyNumberFormat="1" applyBorder="1" applyAlignment="1" applyProtection="1">
      <alignment horizontal="center" vertical="center"/>
    </xf>
    <xf numFmtId="0" fontId="2" fillId="0" borderId="81" xfId="0" applyFont="1" applyBorder="1" applyProtection="1"/>
    <xf numFmtId="0" fontId="2" fillId="0" borderId="82" xfId="0" applyFont="1" applyBorder="1" applyAlignment="1" applyProtection="1">
      <alignment horizontal="center" vertical="center"/>
    </xf>
    <xf numFmtId="0" fontId="2" fillId="0" borderId="82" xfId="0" applyFont="1" applyBorder="1" applyProtection="1"/>
    <xf numFmtId="164" fontId="0" fillId="0" borderId="82" xfId="0" applyNumberFormat="1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22" xfId="0" applyFont="1" applyBorder="1" applyProtection="1"/>
    <xf numFmtId="0" fontId="2" fillId="0" borderId="73" xfId="0" applyFont="1" applyBorder="1" applyAlignment="1" applyProtection="1">
      <alignment horizontal="center" vertical="center"/>
    </xf>
    <xf numFmtId="0" fontId="2" fillId="0" borderId="73" xfId="0" applyFont="1" applyBorder="1" applyProtection="1"/>
    <xf numFmtId="164" fontId="0" fillId="0" borderId="73" xfId="0" applyNumberFormat="1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1" fillId="0" borderId="23" xfId="0" applyFont="1" applyBorder="1" applyProtection="1"/>
    <xf numFmtId="0" fontId="1" fillId="0" borderId="72" xfId="0" applyFont="1" applyBorder="1" applyAlignment="1" applyProtection="1">
      <alignment horizontal="center" vertical="center"/>
    </xf>
    <xf numFmtId="0" fontId="1" fillId="0" borderId="72" xfId="0" applyFont="1" applyBorder="1" applyProtection="1"/>
    <xf numFmtId="164" fontId="0" fillId="0" borderId="72" xfId="0" applyNumberFormat="1" applyBorder="1" applyAlignment="1" applyProtection="1">
      <alignment horizontal="center" vertical="center"/>
    </xf>
    <xf numFmtId="0" fontId="1" fillId="0" borderId="55" xfId="0" applyFont="1" applyBorder="1" applyProtection="1"/>
    <xf numFmtId="0" fontId="1" fillId="0" borderId="74" xfId="0" applyFont="1" applyBorder="1" applyAlignment="1" applyProtection="1">
      <alignment horizontal="center" vertical="center"/>
    </xf>
    <xf numFmtId="0" fontId="1" fillId="0" borderId="74" xfId="0" applyFont="1" applyBorder="1" applyProtection="1"/>
    <xf numFmtId="164" fontId="0" fillId="0" borderId="74" xfId="0" applyNumberFormat="1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1" fillId="0" borderId="76" xfId="0" applyFont="1" applyBorder="1" applyProtection="1"/>
    <xf numFmtId="0" fontId="1" fillId="0" borderId="79" xfId="0" applyFont="1" applyBorder="1" applyAlignment="1" applyProtection="1">
      <alignment horizontal="center" vertical="center"/>
    </xf>
    <xf numFmtId="0" fontId="1" fillId="0" borderId="79" xfId="0" applyFont="1" applyBorder="1" applyProtection="1"/>
    <xf numFmtId="164" fontId="0" fillId="0" borderId="79" xfId="0" applyNumberForma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8" xfId="0" applyBorder="1" applyProtection="1"/>
    <xf numFmtId="0" fontId="0" fillId="0" borderId="92" xfId="0" applyBorder="1" applyProtection="1"/>
    <xf numFmtId="164" fontId="0" fillId="0" borderId="9" xfId="0" applyNumberFormat="1" applyBorder="1" applyAlignment="1" applyProtection="1">
      <alignment horizontal="center" vertical="center"/>
    </xf>
    <xf numFmtId="0" fontId="1" fillId="0" borderId="6" xfId="0" applyFont="1" applyBorder="1" applyProtection="1"/>
    <xf numFmtId="0" fontId="1" fillId="0" borderId="71" xfId="0" applyFont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</xf>
    <xf numFmtId="0" fontId="3" fillId="0" borderId="0" xfId="0" applyFont="1" applyProtection="1"/>
    <xf numFmtId="0" fontId="7" fillId="0" borderId="0" xfId="0" applyFont="1" applyProtection="1"/>
    <xf numFmtId="164" fontId="7" fillId="3" borderId="59" xfId="0" applyNumberFormat="1" applyFont="1" applyFill="1" applyBorder="1" applyAlignment="1" applyProtection="1">
      <alignment horizontal="left" vertical="center"/>
      <protection locked="0"/>
    </xf>
    <xf numFmtId="0" fontId="7" fillId="3" borderId="57" xfId="0" applyFont="1" applyFill="1" applyBorder="1" applyAlignment="1" applyProtection="1">
      <alignment horizontal="left" vertical="center"/>
      <protection locked="0"/>
    </xf>
    <xf numFmtId="0" fontId="2" fillId="6" borderId="67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6" borderId="94" xfId="0" applyFill="1" applyBorder="1" applyAlignment="1" applyProtection="1">
      <alignment horizontal="center" vertical="center"/>
    </xf>
    <xf numFmtId="0" fontId="14" fillId="0" borderId="94" xfId="0" applyFont="1" applyBorder="1" applyAlignment="1" applyProtection="1">
      <alignment horizontal="right" vertical="center"/>
    </xf>
    <xf numFmtId="0" fontId="0" fillId="3" borderId="36" xfId="0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39" xfId="0" applyFont="1" applyBorder="1" applyAlignment="1" applyProtection="1">
      <alignment horizontal="right"/>
    </xf>
    <xf numFmtId="165" fontId="8" fillId="0" borderId="79" xfId="0" applyNumberFormat="1" applyFont="1" applyBorder="1" applyAlignment="1" applyProtection="1">
      <alignment horizontal="right" vertical="center"/>
    </xf>
    <xf numFmtId="22" fontId="0" fillId="0" borderId="0" xfId="0" applyNumberFormat="1" applyAlignment="1" applyProtection="1">
      <alignment horizontal="center" vertical="center" wrapText="1"/>
    </xf>
    <xf numFmtId="0" fontId="13" fillId="0" borderId="76" xfId="0" applyFont="1" applyBorder="1" applyAlignment="1" applyProtection="1">
      <alignment horizontal="left" vertical="center"/>
    </xf>
    <xf numFmtId="0" fontId="13" fillId="0" borderId="79" xfId="0" applyFont="1" applyBorder="1" applyAlignment="1" applyProtection="1">
      <alignment horizontal="left" vertical="center"/>
    </xf>
    <xf numFmtId="0" fontId="13" fillId="0" borderId="91" xfId="0" applyFont="1" applyBorder="1" applyAlignment="1" applyProtection="1">
      <alignment horizontal="left" vertical="center"/>
    </xf>
    <xf numFmtId="0" fontId="13" fillId="0" borderId="51" xfId="0" applyFont="1" applyBorder="1" applyAlignment="1" applyProtection="1">
      <alignment horizontal="left" vertical="center"/>
    </xf>
    <xf numFmtId="0" fontId="13" fillId="0" borderId="62" xfId="0" applyFont="1" applyBorder="1" applyAlignment="1" applyProtection="1">
      <alignment horizontal="left" vertical="center"/>
    </xf>
    <xf numFmtId="0" fontId="13" fillId="0" borderId="83" xfId="0" applyFont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56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59" xfId="0" applyFont="1" applyFill="1" applyBorder="1" applyAlignment="1" applyProtection="1">
      <alignment horizontal="left" vertical="center"/>
      <protection locked="0"/>
    </xf>
    <xf numFmtId="0" fontId="6" fillId="3" borderId="57" xfId="0" applyFont="1" applyFill="1" applyBorder="1" applyAlignment="1" applyProtection="1">
      <alignment horizontal="left" vertical="center"/>
      <protection locked="0"/>
    </xf>
    <xf numFmtId="165" fontId="8" fillId="0" borderId="93" xfId="0" applyNumberFormat="1" applyFont="1" applyBorder="1" applyAlignment="1" applyProtection="1">
      <alignment horizontal="right" vertical="center"/>
    </xf>
    <xf numFmtId="0" fontId="8" fillId="0" borderId="60" xfId="0" applyFont="1" applyBorder="1" applyAlignment="1" applyProtection="1">
      <alignment horizontal="right"/>
    </xf>
    <xf numFmtId="0" fontId="8" fillId="0" borderId="79" xfId="0" applyFont="1" applyBorder="1" applyAlignment="1" applyProtection="1">
      <alignment horizontal="right"/>
    </xf>
    <xf numFmtId="0" fontId="8" fillId="0" borderId="93" xfId="0" applyFont="1" applyBorder="1" applyAlignment="1" applyProtection="1">
      <alignment horizontal="right"/>
    </xf>
    <xf numFmtId="165" fontId="12" fillId="4" borderId="0" xfId="0" applyNumberFormat="1" applyFont="1" applyFill="1" applyAlignment="1" applyProtection="1">
      <alignment horizontal="center"/>
    </xf>
    <xf numFmtId="165" fontId="11" fillId="0" borderId="38" xfId="0" applyNumberFormat="1" applyFont="1" applyBorder="1" applyAlignment="1" applyProtection="1">
      <alignment horizontal="right" vertical="center"/>
      <protection hidden="1"/>
    </xf>
    <xf numFmtId="165" fontId="11" fillId="0" borderId="0" xfId="0" applyNumberFormat="1" applyFont="1" applyBorder="1" applyAlignment="1" applyProtection="1">
      <alignment horizontal="right" vertical="center"/>
      <protection hidden="1"/>
    </xf>
    <xf numFmtId="165" fontId="11" fillId="0" borderId="39" xfId="0" applyNumberFormat="1" applyFont="1" applyBorder="1" applyAlignment="1" applyProtection="1">
      <alignment horizontal="right" vertical="center"/>
      <protection hidden="1"/>
    </xf>
    <xf numFmtId="165" fontId="8" fillId="0" borderId="60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CDC0"/>
      <color rgb="FF1694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</xdr:row>
      <xdr:rowOff>0</xdr:rowOff>
    </xdr:from>
    <xdr:to>
      <xdr:col>6</xdr:col>
      <xdr:colOff>1228724</xdr:colOff>
      <xdr:row>1</xdr:row>
      <xdr:rowOff>822374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295275"/>
          <a:ext cx="6600825" cy="82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9"/>
  <sheetViews>
    <sheetView tabSelected="1" zoomScaleNormal="100" workbookViewId="0">
      <pane ySplit="1" topLeftCell="A2" activePane="bottomLeft" state="frozen"/>
      <selection pane="bottomLeft" activeCell="G89" sqref="G89"/>
    </sheetView>
  </sheetViews>
  <sheetFormatPr defaultRowHeight="15" x14ac:dyDescent="0.25"/>
  <cols>
    <col min="1" max="1" width="30.28515625" style="16" customWidth="1"/>
    <col min="2" max="2" width="7.7109375" style="18" customWidth="1"/>
    <col min="3" max="3" width="8.42578125" style="16" customWidth="1"/>
    <col min="4" max="4" width="7.85546875" style="18" customWidth="1"/>
    <col min="5" max="5" width="15" style="17" customWidth="1"/>
    <col min="6" max="6" width="11" style="18" customWidth="1"/>
    <col min="7" max="7" width="18.42578125" style="2" customWidth="1"/>
    <col min="8" max="16384" width="9.140625" style="16"/>
  </cols>
  <sheetData>
    <row r="1" spans="1:7" s="89" customFormat="1" ht="23.25" customHeight="1" x14ac:dyDescent="0.35">
      <c r="A1" s="86" t="s">
        <v>54</v>
      </c>
      <c r="B1" s="87"/>
      <c r="C1" s="88"/>
      <c r="D1" s="87"/>
      <c r="E1" s="253">
        <f>F163</f>
        <v>0</v>
      </c>
      <c r="F1" s="253"/>
      <c r="G1" s="78"/>
    </row>
    <row r="2" spans="1:7" s="89" customFormat="1" ht="130.5" customHeight="1" thickBot="1" x14ac:dyDescent="0.4">
      <c r="A2" s="90"/>
      <c r="B2" s="91"/>
      <c r="C2" s="90"/>
      <c r="D2" s="91"/>
      <c r="E2" s="92"/>
      <c r="F2" s="93"/>
      <c r="G2" s="79"/>
    </row>
    <row r="3" spans="1:7" ht="15.75" thickBot="1" x14ac:dyDescent="0.3">
      <c r="A3" s="94"/>
      <c r="B3" s="95"/>
      <c r="C3" s="96"/>
      <c r="D3" s="95"/>
      <c r="E3" s="97" t="s">
        <v>44</v>
      </c>
      <c r="F3" s="98" t="s">
        <v>1</v>
      </c>
      <c r="G3" s="37" t="s">
        <v>56</v>
      </c>
    </row>
    <row r="4" spans="1:7" x14ac:dyDescent="0.25">
      <c r="A4" s="99" t="s">
        <v>0</v>
      </c>
      <c r="B4" s="100"/>
      <c r="C4" s="101"/>
      <c r="D4" s="100"/>
      <c r="E4" s="102"/>
      <c r="F4" s="103"/>
      <c r="G4" s="49"/>
    </row>
    <row r="5" spans="1:7" x14ac:dyDescent="0.25">
      <c r="A5" s="104" t="s">
        <v>135</v>
      </c>
      <c r="B5" s="105"/>
      <c r="C5" s="106"/>
      <c r="D5" s="105"/>
      <c r="E5" s="107">
        <v>20</v>
      </c>
      <c r="F5" s="33"/>
      <c r="G5" s="13" t="str">
        <f t="shared" ref="G5:G18" si="0">IF(F5*E5&gt;0,F5*E5,"-")</f>
        <v>-</v>
      </c>
    </row>
    <row r="6" spans="1:7" x14ac:dyDescent="0.25">
      <c r="A6" s="108" t="s">
        <v>136</v>
      </c>
      <c r="B6" s="109"/>
      <c r="C6" s="110"/>
      <c r="D6" s="109"/>
      <c r="E6" s="111">
        <v>25</v>
      </c>
      <c r="F6" s="34"/>
      <c r="G6" s="1" t="str">
        <f t="shared" si="0"/>
        <v>-</v>
      </c>
    </row>
    <row r="7" spans="1:7" x14ac:dyDescent="0.25">
      <c r="A7" s="108" t="s">
        <v>140</v>
      </c>
      <c r="B7" s="109"/>
      <c r="C7" s="110"/>
      <c r="D7" s="109"/>
      <c r="E7" s="111">
        <v>30</v>
      </c>
      <c r="F7" s="34"/>
      <c r="G7" s="1" t="str">
        <f t="shared" si="0"/>
        <v>-</v>
      </c>
    </row>
    <row r="8" spans="1:7" x14ac:dyDescent="0.25">
      <c r="A8" s="108" t="s">
        <v>137</v>
      </c>
      <c r="B8" s="109"/>
      <c r="C8" s="110"/>
      <c r="D8" s="109"/>
      <c r="E8" s="111">
        <v>15</v>
      </c>
      <c r="F8" s="34"/>
      <c r="G8" s="1" t="str">
        <f t="shared" si="0"/>
        <v>-</v>
      </c>
    </row>
    <row r="9" spans="1:7" x14ac:dyDescent="0.25">
      <c r="A9" s="108" t="s">
        <v>138</v>
      </c>
      <c r="B9" s="109"/>
      <c r="C9" s="110"/>
      <c r="D9" s="109"/>
      <c r="E9" s="111">
        <v>20</v>
      </c>
      <c r="F9" s="34"/>
      <c r="G9" s="1" t="str">
        <f t="shared" si="0"/>
        <v>-</v>
      </c>
    </row>
    <row r="10" spans="1:7" x14ac:dyDescent="0.25">
      <c r="A10" s="108" t="s">
        <v>139</v>
      </c>
      <c r="B10" s="109"/>
      <c r="C10" s="110"/>
      <c r="D10" s="109"/>
      <c r="E10" s="111">
        <v>25</v>
      </c>
      <c r="F10" s="34"/>
      <c r="G10" s="1" t="str">
        <f t="shared" si="0"/>
        <v>-</v>
      </c>
    </row>
    <row r="11" spans="1:7" x14ac:dyDescent="0.25">
      <c r="A11" s="108" t="s">
        <v>2</v>
      </c>
      <c r="B11" s="109"/>
      <c r="C11" s="110"/>
      <c r="D11" s="109"/>
      <c r="E11" s="111">
        <v>10</v>
      </c>
      <c r="F11" s="34"/>
      <c r="G11" s="1" t="str">
        <f t="shared" si="0"/>
        <v>-</v>
      </c>
    </row>
    <row r="12" spans="1:7" x14ac:dyDescent="0.25">
      <c r="A12" s="108" t="s">
        <v>3</v>
      </c>
      <c r="B12" s="109"/>
      <c r="C12" s="110"/>
      <c r="D12" s="109"/>
      <c r="E12" s="111">
        <v>8</v>
      </c>
      <c r="F12" s="34"/>
      <c r="G12" s="1" t="str">
        <f t="shared" si="0"/>
        <v>-</v>
      </c>
    </row>
    <row r="13" spans="1:7" x14ac:dyDescent="0.25">
      <c r="A13" s="108" t="s">
        <v>45</v>
      </c>
      <c r="B13" s="109"/>
      <c r="C13" s="110"/>
      <c r="D13" s="109"/>
      <c r="E13" s="111">
        <v>120</v>
      </c>
      <c r="F13" s="34"/>
      <c r="G13" s="56" t="str">
        <f t="shared" si="0"/>
        <v>-</v>
      </c>
    </row>
    <row r="14" spans="1:7" x14ac:dyDescent="0.25">
      <c r="A14" s="108" t="s">
        <v>46</v>
      </c>
      <c r="B14" s="109"/>
      <c r="C14" s="110"/>
      <c r="D14" s="109"/>
      <c r="E14" s="111">
        <v>120</v>
      </c>
      <c r="F14" s="34"/>
      <c r="G14" s="56" t="str">
        <f t="shared" si="0"/>
        <v>-</v>
      </c>
    </row>
    <row r="15" spans="1:7" x14ac:dyDescent="0.25">
      <c r="A15" s="108" t="s">
        <v>5</v>
      </c>
      <c r="B15" s="109"/>
      <c r="C15" s="110"/>
      <c r="D15" s="109"/>
      <c r="E15" s="111">
        <v>35</v>
      </c>
      <c r="F15" s="34"/>
      <c r="G15" s="1" t="str">
        <f t="shared" si="0"/>
        <v>-</v>
      </c>
    </row>
    <row r="16" spans="1:7" x14ac:dyDescent="0.25">
      <c r="A16" s="108" t="s">
        <v>6</v>
      </c>
      <c r="B16" s="109"/>
      <c r="C16" s="110"/>
      <c r="D16" s="109"/>
      <c r="E16" s="111">
        <v>15</v>
      </c>
      <c r="F16" s="34"/>
      <c r="G16" s="1" t="str">
        <f t="shared" si="0"/>
        <v>-</v>
      </c>
    </row>
    <row r="17" spans="1:10" x14ac:dyDescent="0.25">
      <c r="A17" s="108" t="s">
        <v>7</v>
      </c>
      <c r="B17" s="109"/>
      <c r="C17" s="110"/>
      <c r="D17" s="109"/>
      <c r="E17" s="111">
        <v>100</v>
      </c>
      <c r="F17" s="34"/>
      <c r="G17" s="1" t="str">
        <f t="shared" si="0"/>
        <v>-</v>
      </c>
    </row>
    <row r="18" spans="1:10" x14ac:dyDescent="0.25">
      <c r="A18" s="108" t="s">
        <v>47</v>
      </c>
      <c r="B18" s="109"/>
      <c r="C18" s="110"/>
      <c r="D18" s="109"/>
      <c r="E18" s="111">
        <v>10</v>
      </c>
      <c r="F18" s="34"/>
      <c r="G18" s="1" t="str">
        <f t="shared" si="0"/>
        <v>-</v>
      </c>
    </row>
    <row r="19" spans="1:10" ht="15.75" thickBot="1" x14ac:dyDescent="0.3">
      <c r="A19" s="112" t="s">
        <v>8</v>
      </c>
      <c r="B19" s="113"/>
      <c r="C19" s="114"/>
      <c r="D19" s="113"/>
      <c r="E19" s="115" t="s">
        <v>4</v>
      </c>
      <c r="F19" s="38"/>
      <c r="G19" s="36"/>
    </row>
    <row r="20" spans="1:10" ht="15.75" thickBot="1" x14ac:dyDescent="0.3"/>
    <row r="21" spans="1:10" ht="25.5" customHeight="1" x14ac:dyDescent="0.25">
      <c r="A21" s="99" t="s">
        <v>97</v>
      </c>
      <c r="B21" s="100"/>
      <c r="C21" s="101"/>
      <c r="D21" s="100"/>
      <c r="E21" s="116"/>
      <c r="F21" s="100"/>
      <c r="G21" s="49"/>
    </row>
    <row r="22" spans="1:10" x14ac:dyDescent="0.25">
      <c r="A22" s="117" t="s">
        <v>124</v>
      </c>
      <c r="B22" s="224"/>
      <c r="C22" s="118" t="s">
        <v>110</v>
      </c>
      <c r="D22" s="224"/>
      <c r="E22" s="57">
        <f>IF(D22&gt;30,E$30,IF(AND(D22&gt;15,D22&lt;31),E$29,IF(AND(D22&gt;7,D22&lt;16),E$28,IF(D22&lt;8,E$27))))</f>
        <v>0.25</v>
      </c>
      <c r="F22" s="55">
        <f>B22*D22</f>
        <v>0</v>
      </c>
      <c r="G22" s="76" t="str">
        <f>IF(E22*F22&gt;50,E22*F22,IF(E22*F22=50,50,IF(AND(E22*F22&gt;0,E22*F22&lt;50),50,"-")))</f>
        <v>-</v>
      </c>
    </row>
    <row r="23" spans="1:10" x14ac:dyDescent="0.25">
      <c r="A23" s="117" t="s">
        <v>125</v>
      </c>
      <c r="B23" s="224"/>
      <c r="C23" s="118" t="s">
        <v>110</v>
      </c>
      <c r="D23" s="224"/>
      <c r="E23" s="57">
        <f t="shared" ref="E23:E26" si="1">IF(D23&gt;30,E$30,IF(AND(D23&gt;15,D23&lt;31),E$29,IF(AND(D23&gt;7,D23&lt;16),E$28,IF(D23&lt;8,E$27))))</f>
        <v>0.25</v>
      </c>
      <c r="F23" s="55">
        <f>B23*D23</f>
        <v>0</v>
      </c>
      <c r="G23" s="76" t="str">
        <f>IF(E23*F23&gt;50,E23*F23,IF(E23*F23=50,50,IF(AND(E23*F23&gt;0,E23*F23&lt;50),50,"-")))</f>
        <v>-</v>
      </c>
    </row>
    <row r="24" spans="1:10" x14ac:dyDescent="0.25">
      <c r="A24" s="117" t="s">
        <v>126</v>
      </c>
      <c r="B24" s="224"/>
      <c r="C24" s="118" t="s">
        <v>110</v>
      </c>
      <c r="D24" s="224"/>
      <c r="E24" s="57">
        <f t="shared" si="1"/>
        <v>0.25</v>
      </c>
      <c r="F24" s="55">
        <f>B24*D24</f>
        <v>0</v>
      </c>
      <c r="G24" s="76" t="str">
        <f>IF(E24*F24&gt;50,E24*F24,IF(E24*F24=50,50,IF(AND(E24*F24&gt;0,E24*F24&lt;50),50,"-")))</f>
        <v>-</v>
      </c>
    </row>
    <row r="25" spans="1:10" x14ac:dyDescent="0.25">
      <c r="A25" s="117" t="s">
        <v>133</v>
      </c>
      <c r="B25" s="224"/>
      <c r="C25" s="118" t="s">
        <v>110</v>
      </c>
      <c r="D25" s="224"/>
      <c r="E25" s="57">
        <f t="shared" si="1"/>
        <v>0.25</v>
      </c>
      <c r="F25" s="55">
        <f>B25*D25</f>
        <v>0</v>
      </c>
      <c r="G25" s="76" t="str">
        <f>IF(E25*F25&gt;50,E25*F25,IF(E25*F25=50,50,IF(AND(E25*F25&gt;0,E25*F25&lt;50),50,"-")))</f>
        <v>-</v>
      </c>
    </row>
    <row r="26" spans="1:10" x14ac:dyDescent="0.25">
      <c r="A26" s="117" t="s">
        <v>134</v>
      </c>
      <c r="B26" s="224"/>
      <c r="C26" s="118" t="s">
        <v>110</v>
      </c>
      <c r="D26" s="224"/>
      <c r="E26" s="57">
        <f t="shared" si="1"/>
        <v>0.25</v>
      </c>
      <c r="F26" s="55">
        <f>B26*D26</f>
        <v>0</v>
      </c>
      <c r="G26" s="76" t="str">
        <f>IF(E26*F26&gt;50,E26*F26,IF(E26*F26=50,50,IF(AND(E26*F26&gt;0,E26*F26&lt;50),50,"-")))</f>
        <v>-</v>
      </c>
    </row>
    <row r="27" spans="1:10" x14ac:dyDescent="0.25">
      <c r="A27" s="119" t="s">
        <v>98</v>
      </c>
      <c r="B27" s="120"/>
      <c r="C27" s="121"/>
      <c r="D27" s="122"/>
      <c r="E27" s="123">
        <v>0.25</v>
      </c>
      <c r="F27" s="46"/>
      <c r="G27" s="12"/>
    </row>
    <row r="28" spans="1:10" x14ac:dyDescent="0.25">
      <c r="A28" s="124" t="s">
        <v>99</v>
      </c>
      <c r="B28" s="125"/>
      <c r="C28" s="126"/>
      <c r="D28" s="127"/>
      <c r="E28" s="123">
        <v>0.3</v>
      </c>
      <c r="F28" s="46"/>
      <c r="G28" s="12"/>
      <c r="I28" s="231"/>
      <c r="J28" s="144"/>
    </row>
    <row r="29" spans="1:10" x14ac:dyDescent="0.25">
      <c r="A29" s="128" t="s">
        <v>100</v>
      </c>
      <c r="B29" s="125"/>
      <c r="C29" s="126"/>
      <c r="D29" s="127"/>
      <c r="E29" s="123">
        <v>0.35</v>
      </c>
      <c r="F29" s="46"/>
      <c r="G29" s="12"/>
    </row>
    <row r="30" spans="1:10" x14ac:dyDescent="0.25">
      <c r="A30" s="128" t="s">
        <v>101</v>
      </c>
      <c r="B30" s="125"/>
      <c r="C30" s="126"/>
      <c r="D30" s="127"/>
      <c r="E30" s="123">
        <v>0.4</v>
      </c>
      <c r="F30" s="46"/>
      <c r="G30" s="12"/>
    </row>
    <row r="31" spans="1:10" ht="15.75" thickBot="1" x14ac:dyDescent="0.3">
      <c r="A31" s="129" t="s">
        <v>122</v>
      </c>
      <c r="B31" s="130"/>
      <c r="C31" s="131"/>
      <c r="D31" s="132"/>
      <c r="E31" s="133">
        <v>50</v>
      </c>
      <c r="F31" s="39"/>
      <c r="G31" s="5"/>
      <c r="I31" s="231"/>
      <c r="J31" s="144"/>
    </row>
    <row r="32" spans="1:10" ht="15.75" thickBot="1" x14ac:dyDescent="0.3"/>
    <row r="33" spans="1:8" x14ac:dyDescent="0.25">
      <c r="A33" s="134" t="s">
        <v>102</v>
      </c>
      <c r="B33" s="135"/>
      <c r="C33" s="136"/>
      <c r="D33" s="100"/>
      <c r="E33" s="102"/>
      <c r="F33" s="103"/>
      <c r="G33" s="49"/>
    </row>
    <row r="34" spans="1:8" x14ac:dyDescent="0.25">
      <c r="A34" s="137" t="s">
        <v>103</v>
      </c>
      <c r="B34" s="138"/>
      <c r="C34" s="139"/>
      <c r="D34" s="140"/>
      <c r="E34" s="141">
        <v>20</v>
      </c>
      <c r="F34" s="25"/>
      <c r="G34" s="12" t="str">
        <f>IF(E34*F34&gt;0,E34*F34,"-")</f>
        <v>-</v>
      </c>
    </row>
    <row r="35" spans="1:8" x14ac:dyDescent="0.25">
      <c r="A35" s="137" t="s">
        <v>104</v>
      </c>
      <c r="B35" s="142"/>
      <c r="C35" s="139"/>
      <c r="D35" s="140"/>
      <c r="E35" s="141">
        <v>10</v>
      </c>
      <c r="F35" s="25"/>
      <c r="G35" s="12" t="str">
        <f t="shared" ref="G35:G39" si="2">IF(E35*F35&gt;0,E35*F35,"-")</f>
        <v>-</v>
      </c>
    </row>
    <row r="36" spans="1:8" x14ac:dyDescent="0.25">
      <c r="A36" s="137" t="s">
        <v>105</v>
      </c>
      <c r="B36" s="142"/>
      <c r="C36" s="139"/>
      <c r="D36" s="140"/>
      <c r="E36" s="141">
        <v>40</v>
      </c>
      <c r="F36" s="25"/>
      <c r="G36" s="12" t="str">
        <f t="shared" si="2"/>
        <v>-</v>
      </c>
    </row>
    <row r="37" spans="1:8" x14ac:dyDescent="0.25">
      <c r="A37" s="137" t="s">
        <v>106</v>
      </c>
      <c r="B37" s="140"/>
      <c r="C37" s="143"/>
      <c r="D37" s="140"/>
      <c r="E37" s="141">
        <v>25</v>
      </c>
      <c r="F37" s="25"/>
      <c r="G37" s="4" t="str">
        <f t="shared" si="2"/>
        <v>-</v>
      </c>
      <c r="H37" s="144"/>
    </row>
    <row r="38" spans="1:8" x14ac:dyDescent="0.25">
      <c r="A38" s="137" t="s">
        <v>107</v>
      </c>
      <c r="B38" s="140"/>
      <c r="C38" s="143"/>
      <c r="D38" s="140"/>
      <c r="E38" s="141">
        <v>15</v>
      </c>
      <c r="F38" s="25"/>
      <c r="G38" s="12" t="str">
        <f t="shared" si="2"/>
        <v>-</v>
      </c>
      <c r="H38" s="144"/>
    </row>
    <row r="39" spans="1:8" ht="15.75" thickBot="1" x14ac:dyDescent="0.3">
      <c r="A39" s="145" t="s">
        <v>108</v>
      </c>
      <c r="B39" s="146"/>
      <c r="C39" s="147"/>
      <c r="D39" s="146"/>
      <c r="E39" s="148">
        <v>45</v>
      </c>
      <c r="F39" s="27"/>
      <c r="G39" s="10" t="str">
        <f t="shared" si="2"/>
        <v>-</v>
      </c>
    </row>
    <row r="40" spans="1:8" ht="15.75" thickBot="1" x14ac:dyDescent="0.3"/>
    <row r="41" spans="1:8" x14ac:dyDescent="0.25">
      <c r="A41" s="99" t="s">
        <v>9</v>
      </c>
      <c r="B41" s="100"/>
      <c r="C41" s="101"/>
      <c r="D41" s="100"/>
      <c r="E41" s="102"/>
      <c r="F41" s="103"/>
      <c r="G41" s="49"/>
    </row>
    <row r="42" spans="1:8" x14ac:dyDescent="0.25">
      <c r="A42" s="137" t="s">
        <v>57</v>
      </c>
      <c r="B42" s="140"/>
      <c r="C42" s="149"/>
      <c r="D42" s="140"/>
      <c r="E42" s="141">
        <v>8</v>
      </c>
      <c r="F42" s="25"/>
      <c r="G42" s="12" t="str">
        <f>IF(E42*F42&gt;50,E42*F42,IF(E42*F42=50,50,IF(AND(E42*F42&gt;0,E42*F42&lt;50),50,"-")))</f>
        <v>-</v>
      </c>
    </row>
    <row r="43" spans="1:8" ht="15.75" thickBot="1" x14ac:dyDescent="0.3">
      <c r="A43" s="129" t="s">
        <v>122</v>
      </c>
      <c r="B43" s="130"/>
      <c r="C43" s="131"/>
      <c r="D43" s="132"/>
      <c r="E43" s="133">
        <v>50</v>
      </c>
      <c r="F43" s="39"/>
      <c r="G43" s="5"/>
    </row>
    <row r="44" spans="1:8" ht="15.75" thickBot="1" x14ac:dyDescent="0.3"/>
    <row r="45" spans="1:8" x14ac:dyDescent="0.25">
      <c r="A45" s="99" t="s">
        <v>10</v>
      </c>
      <c r="B45" s="100"/>
      <c r="C45" s="101"/>
      <c r="D45" s="100"/>
      <c r="E45" s="102"/>
      <c r="F45" s="103"/>
      <c r="G45" s="49"/>
    </row>
    <row r="46" spans="1:8" x14ac:dyDescent="0.25">
      <c r="A46" s="150" t="s">
        <v>121</v>
      </c>
      <c r="B46" s="151"/>
      <c r="C46" s="152"/>
      <c r="D46" s="151"/>
      <c r="E46" s="153">
        <v>2</v>
      </c>
      <c r="F46" s="31"/>
      <c r="G46" s="11" t="str">
        <f>IF(E46*F46&gt;50,E46*F46,IF(E46*F46=50,50,IF(AND(E46*F46&gt;0,E46*F46&lt;50),50,"-")))</f>
        <v>-</v>
      </c>
    </row>
    <row r="47" spans="1:8" ht="15.75" thickBot="1" x14ac:dyDescent="0.3">
      <c r="A47" s="154" t="s">
        <v>122</v>
      </c>
      <c r="B47" s="155"/>
      <c r="C47" s="156"/>
      <c r="D47" s="155"/>
      <c r="E47" s="157">
        <v>50</v>
      </c>
      <c r="F47" s="40"/>
      <c r="G47" s="7"/>
    </row>
    <row r="48" spans="1:8" ht="15.75" thickBot="1" x14ac:dyDescent="0.3"/>
    <row r="49" spans="1:7" x14ac:dyDescent="0.25">
      <c r="A49" s="99" t="s">
        <v>11</v>
      </c>
      <c r="B49" s="100"/>
      <c r="C49" s="101"/>
      <c r="D49" s="100"/>
      <c r="E49" s="102"/>
      <c r="F49" s="103"/>
      <c r="G49" s="49"/>
    </row>
    <row r="50" spans="1:7" x14ac:dyDescent="0.25">
      <c r="A50" s="158" t="s">
        <v>130</v>
      </c>
      <c r="B50" s="224"/>
      <c r="C50" s="118" t="s">
        <v>110</v>
      </c>
      <c r="D50" s="224"/>
      <c r="E50" s="57">
        <f>IF(D50&gt;30,E$56,IF(AND(D50&gt;15,D50&lt;31),E$55,IF(AND(D50&gt;7,D50&lt;16),E$54,IF(D50&lt;8,E$53))))</f>
        <v>1</v>
      </c>
      <c r="F50" s="46">
        <f>B50*D50</f>
        <v>0</v>
      </c>
      <c r="G50" s="76" t="str">
        <f>IF(E50*F50&gt;50,E50*F50,IF(E50*F50=50,50,IF(AND(E50*F50&gt;0,E50*F50&lt;50),50,"-")))</f>
        <v>-</v>
      </c>
    </row>
    <row r="51" spans="1:7" x14ac:dyDescent="0.25">
      <c r="A51" s="158" t="s">
        <v>131</v>
      </c>
      <c r="B51" s="224"/>
      <c r="C51" s="118" t="s">
        <v>110</v>
      </c>
      <c r="D51" s="224"/>
      <c r="E51" s="57">
        <f t="shared" ref="E51:E52" si="3">IF(D51&gt;30,E$56,IF(AND(D51&gt;15,D51&lt;31),E$55,IF(AND(D51&gt;7,D51&lt;16),E$54,IF(D51&lt;8,E$53))))</f>
        <v>1</v>
      </c>
      <c r="F51" s="46">
        <f>B51*D51</f>
        <v>0</v>
      </c>
      <c r="G51" s="76" t="str">
        <f>IF(E51*F51&gt;50,E51*F51,IF(E51*F51=50,50,IF(AND(E51*F51&gt;0,E51*F51&lt;50),50,"-")))</f>
        <v>-</v>
      </c>
    </row>
    <row r="52" spans="1:7" x14ac:dyDescent="0.25">
      <c r="A52" s="158" t="s">
        <v>132</v>
      </c>
      <c r="B52" s="224"/>
      <c r="C52" s="118" t="s">
        <v>110</v>
      </c>
      <c r="D52" s="224"/>
      <c r="E52" s="57">
        <f t="shared" si="3"/>
        <v>1</v>
      </c>
      <c r="F52" s="46">
        <f>B52*D52</f>
        <v>0</v>
      </c>
      <c r="G52" s="76" t="str">
        <f>IF(E52*F52&gt;50,E52*F52,IF(E52*F52=50,50,IF(AND(E52*F52&gt;0,E52*F52&lt;50),50,"-")))</f>
        <v>-</v>
      </c>
    </row>
    <row r="53" spans="1:7" x14ac:dyDescent="0.25">
      <c r="A53" s="159" t="s">
        <v>61</v>
      </c>
      <c r="B53" s="160"/>
      <c r="C53" s="161"/>
      <c r="D53" s="140"/>
      <c r="E53" s="141">
        <v>1</v>
      </c>
      <c r="F53" s="162"/>
      <c r="G53" s="47"/>
    </row>
    <row r="54" spans="1:7" x14ac:dyDescent="0.25">
      <c r="A54" s="159" t="s">
        <v>60</v>
      </c>
      <c r="B54" s="160"/>
      <c r="C54" s="161"/>
      <c r="D54" s="163"/>
      <c r="E54" s="164">
        <v>0.75</v>
      </c>
      <c r="F54" s="165"/>
      <c r="G54" s="48"/>
    </row>
    <row r="55" spans="1:7" x14ac:dyDescent="0.25">
      <c r="A55" s="159" t="s">
        <v>59</v>
      </c>
      <c r="B55" s="160"/>
      <c r="C55" s="161"/>
      <c r="D55" s="163"/>
      <c r="E55" s="164">
        <v>0.5</v>
      </c>
      <c r="F55" s="165"/>
      <c r="G55" s="48"/>
    </row>
    <row r="56" spans="1:7" x14ac:dyDescent="0.25">
      <c r="A56" s="159" t="s">
        <v>58</v>
      </c>
      <c r="B56" s="160"/>
      <c r="C56" s="161"/>
      <c r="D56" s="163"/>
      <c r="E56" s="164">
        <v>0.25</v>
      </c>
      <c r="F56" s="165"/>
      <c r="G56" s="48"/>
    </row>
    <row r="57" spans="1:7" ht="15.75" thickBot="1" x14ac:dyDescent="0.3">
      <c r="A57" s="129" t="s">
        <v>122</v>
      </c>
      <c r="B57" s="130"/>
      <c r="C57" s="131"/>
      <c r="D57" s="132"/>
      <c r="E57" s="133">
        <v>50</v>
      </c>
      <c r="F57" s="39"/>
      <c r="G57" s="5"/>
    </row>
    <row r="58" spans="1:7" ht="15.75" thickBot="1" x14ac:dyDescent="0.3"/>
    <row r="59" spans="1:7" x14ac:dyDescent="0.25">
      <c r="A59" s="134" t="s">
        <v>12</v>
      </c>
      <c r="B59" s="100"/>
      <c r="C59" s="101"/>
      <c r="D59" s="100"/>
      <c r="E59" s="102"/>
      <c r="F59" s="103"/>
      <c r="G59" s="49"/>
    </row>
    <row r="60" spans="1:7" x14ac:dyDescent="0.25">
      <c r="A60" s="158" t="s">
        <v>129</v>
      </c>
      <c r="B60" s="224"/>
      <c r="C60" s="118" t="s">
        <v>110</v>
      </c>
      <c r="D60" s="224"/>
      <c r="E60" s="57">
        <f>IF(D60&gt;30,E$66,IF(AND(D60&gt;15,D60&lt;31),E$65,IF(AND(D60&gt;7,D60&lt;16),E$64,IF(D60&lt;8,E$63))))</f>
        <v>1</v>
      </c>
      <c r="F60" s="46">
        <f>B60*D60</f>
        <v>0</v>
      </c>
      <c r="G60" s="77" t="str">
        <f>IF(E60*F60&gt;50,E60*F60,IF(E60*F60=50,50,IF(AND(E60*F60&gt;0,E60*F60&lt;50),50,"-")))</f>
        <v>-</v>
      </c>
    </row>
    <row r="61" spans="1:7" x14ac:dyDescent="0.25">
      <c r="A61" s="158" t="s">
        <v>128</v>
      </c>
      <c r="B61" s="224"/>
      <c r="C61" s="118" t="s">
        <v>110</v>
      </c>
      <c r="D61" s="224"/>
      <c r="E61" s="57">
        <f t="shared" ref="E61:E62" si="4">IF(D61&gt;30,E$66,IF(AND(D61&gt;15,D61&lt;31),E$65,IF(AND(D61&gt;7,D61&lt;16),E$64,IF(D61&lt;8,E$63))))</f>
        <v>1</v>
      </c>
      <c r="F61" s="46">
        <f>B61*D61</f>
        <v>0</v>
      </c>
      <c r="G61" s="77" t="str">
        <f>IF(E61*F61&gt;50,E61*F61,IF(E61*F61=50,50,IF(AND(E61*F61&gt;0,E61*F61&lt;50),50,"-")))</f>
        <v>-</v>
      </c>
    </row>
    <row r="62" spans="1:7" x14ac:dyDescent="0.25">
      <c r="A62" s="158" t="s">
        <v>127</v>
      </c>
      <c r="B62" s="224"/>
      <c r="C62" s="118" t="s">
        <v>110</v>
      </c>
      <c r="D62" s="224"/>
      <c r="E62" s="57">
        <f t="shared" si="4"/>
        <v>1</v>
      </c>
      <c r="F62" s="46">
        <f>B62*D62</f>
        <v>0</v>
      </c>
      <c r="G62" s="77" t="str">
        <f>IF(E62*F62&gt;50,E62*F62,IF(E62*F62=50,50,IF(AND(E62*F62&gt;0,E62*F62&lt;50),50,"-")))</f>
        <v>-</v>
      </c>
    </row>
    <row r="63" spans="1:7" x14ac:dyDescent="0.25">
      <c r="A63" s="159" t="s">
        <v>65</v>
      </c>
      <c r="B63" s="160"/>
      <c r="C63" s="161"/>
      <c r="D63" s="163"/>
      <c r="E63" s="164">
        <v>1</v>
      </c>
      <c r="F63" s="165"/>
      <c r="G63" s="48"/>
    </row>
    <row r="64" spans="1:7" x14ac:dyDescent="0.25">
      <c r="A64" s="159" t="s">
        <v>66</v>
      </c>
      <c r="B64" s="160"/>
      <c r="C64" s="161"/>
      <c r="D64" s="163"/>
      <c r="E64" s="164">
        <v>0.75</v>
      </c>
      <c r="F64" s="165"/>
      <c r="G64" s="48"/>
    </row>
    <row r="65" spans="1:7" x14ac:dyDescent="0.25">
      <c r="A65" s="159" t="s">
        <v>67</v>
      </c>
      <c r="B65" s="160"/>
      <c r="C65" s="161"/>
      <c r="D65" s="163"/>
      <c r="E65" s="164">
        <v>0.5</v>
      </c>
      <c r="F65" s="165"/>
      <c r="G65" s="48"/>
    </row>
    <row r="66" spans="1:7" x14ac:dyDescent="0.25">
      <c r="A66" s="159" t="s">
        <v>68</v>
      </c>
      <c r="B66" s="160"/>
      <c r="C66" s="161"/>
      <c r="D66" s="163"/>
      <c r="E66" s="164">
        <v>0.25</v>
      </c>
      <c r="F66" s="165"/>
      <c r="G66" s="48"/>
    </row>
    <row r="67" spans="1:7" ht="15.75" thickBot="1" x14ac:dyDescent="0.3">
      <c r="A67" s="129" t="s">
        <v>122</v>
      </c>
      <c r="B67" s="130"/>
      <c r="C67" s="131"/>
      <c r="D67" s="132"/>
      <c r="E67" s="133">
        <v>50</v>
      </c>
      <c r="F67" s="39"/>
      <c r="G67" s="5"/>
    </row>
    <row r="68" spans="1:7" ht="15.75" thickBot="1" x14ac:dyDescent="0.3"/>
    <row r="69" spans="1:7" x14ac:dyDescent="0.25">
      <c r="A69" s="99" t="s">
        <v>13</v>
      </c>
      <c r="B69" s="100"/>
      <c r="C69" s="101"/>
      <c r="D69" s="100"/>
      <c r="E69" s="102"/>
      <c r="F69" s="103"/>
      <c r="G69" s="49"/>
    </row>
    <row r="70" spans="1:7" x14ac:dyDescent="0.25">
      <c r="A70" s="150" t="s">
        <v>120</v>
      </c>
      <c r="B70" s="151"/>
      <c r="C70" s="152"/>
      <c r="D70" s="151"/>
      <c r="E70" s="153">
        <v>2</v>
      </c>
      <c r="F70" s="28"/>
      <c r="G70" s="11" t="str">
        <f>IF(E70*F70&gt;50,E70*F70,IF(E70*F70=50,50,IF(AND(E70*F70&gt;0,E70*F70&lt;50),50,"-")))</f>
        <v>-</v>
      </c>
    </row>
    <row r="71" spans="1:7" ht="15.75" thickBot="1" x14ac:dyDescent="0.3">
      <c r="A71" s="154" t="s">
        <v>122</v>
      </c>
      <c r="B71" s="155"/>
      <c r="C71" s="156"/>
      <c r="D71" s="155"/>
      <c r="E71" s="157">
        <v>50</v>
      </c>
      <c r="F71" s="41"/>
      <c r="G71" s="7"/>
    </row>
    <row r="72" spans="1:7" ht="15.75" thickBot="1" x14ac:dyDescent="0.3"/>
    <row r="73" spans="1:7" x14ac:dyDescent="0.25">
      <c r="A73" s="99" t="s">
        <v>62</v>
      </c>
      <c r="B73" s="100"/>
      <c r="C73" s="101"/>
      <c r="D73" s="100"/>
      <c r="E73" s="102"/>
      <c r="F73" s="103"/>
      <c r="G73" s="49"/>
    </row>
    <row r="74" spans="1:7" x14ac:dyDescent="0.25">
      <c r="A74" s="104" t="s">
        <v>63</v>
      </c>
      <c r="B74" s="105"/>
      <c r="C74" s="106"/>
      <c r="D74" s="105"/>
      <c r="E74" s="107">
        <v>1</v>
      </c>
      <c r="F74" s="33"/>
      <c r="G74" s="13" t="str">
        <f>IF(E74*F74&gt;50,E74*F74,IF(E74*F74=50,50,IF(AND(E74*F74&gt;0,E74*F74&lt;50),50,"-")))</f>
        <v>-</v>
      </c>
    </row>
    <row r="75" spans="1:7" ht="15.75" thickBot="1" x14ac:dyDescent="0.3">
      <c r="A75" s="112" t="s">
        <v>122</v>
      </c>
      <c r="B75" s="113"/>
      <c r="C75" s="114"/>
      <c r="D75" s="113"/>
      <c r="E75" s="166">
        <v>50</v>
      </c>
      <c r="F75" s="42"/>
      <c r="G75" s="8"/>
    </row>
    <row r="76" spans="1:7" ht="15.75" thickBot="1" x14ac:dyDescent="0.3"/>
    <row r="77" spans="1:7" x14ac:dyDescent="0.25">
      <c r="A77" s="99" t="s">
        <v>14</v>
      </c>
      <c r="B77" s="100"/>
      <c r="C77" s="101"/>
      <c r="D77" s="100"/>
      <c r="E77" s="102"/>
      <c r="F77" s="103"/>
      <c r="G77" s="49"/>
    </row>
    <row r="78" spans="1:7" x14ac:dyDescent="0.25">
      <c r="A78" s="167" t="s">
        <v>64</v>
      </c>
      <c r="B78" s="168"/>
      <c r="C78" s="139"/>
      <c r="D78" s="140"/>
      <c r="E78" s="141">
        <v>2</v>
      </c>
      <c r="F78" s="25"/>
      <c r="G78" s="12" t="str">
        <f>IF(E78*F78&gt;50,E78*F78,IF(E78*F78=50,50,IF(AND(E78*F78&gt;0,E78*F78&lt;50),50,"-")))</f>
        <v>-</v>
      </c>
    </row>
    <row r="79" spans="1:7" ht="15.75" thickBot="1" x14ac:dyDescent="0.3">
      <c r="A79" s="129" t="s">
        <v>122</v>
      </c>
      <c r="B79" s="130"/>
      <c r="C79" s="131"/>
      <c r="D79" s="132"/>
      <c r="E79" s="133">
        <v>50</v>
      </c>
      <c r="F79" s="39"/>
      <c r="G79" s="5"/>
    </row>
    <row r="80" spans="1:7" ht="15.75" thickBot="1" x14ac:dyDescent="0.3"/>
    <row r="81" spans="1:7" x14ac:dyDescent="0.25">
      <c r="A81" s="99" t="s">
        <v>15</v>
      </c>
      <c r="B81" s="100"/>
      <c r="C81" s="101"/>
      <c r="D81" s="100"/>
      <c r="E81" s="102"/>
      <c r="F81" s="103"/>
      <c r="G81" s="49"/>
    </row>
    <row r="82" spans="1:7" x14ac:dyDescent="0.25">
      <c r="A82" s="150" t="s">
        <v>112</v>
      </c>
      <c r="B82" s="151"/>
      <c r="C82" s="152"/>
      <c r="D82" s="151"/>
      <c r="E82" s="169">
        <v>2</v>
      </c>
      <c r="F82" s="31"/>
      <c r="G82" s="11" t="str">
        <f>IF(E82*F82&gt;50,E82*F82,IF(E82*F82=50,50,IF(AND(E82*F82&gt;0,E82*F82&lt;50),50,"-")))</f>
        <v>-</v>
      </c>
    </row>
    <row r="83" spans="1:7" ht="15.75" thickBot="1" x14ac:dyDescent="0.3">
      <c r="A83" s="154" t="s">
        <v>122</v>
      </c>
      <c r="B83" s="155"/>
      <c r="C83" s="156"/>
      <c r="D83" s="155"/>
      <c r="E83" s="170">
        <v>50</v>
      </c>
      <c r="F83" s="40"/>
      <c r="G83" s="7"/>
    </row>
    <row r="84" spans="1:7" ht="15.75" thickBot="1" x14ac:dyDescent="0.3"/>
    <row r="85" spans="1:7" x14ac:dyDescent="0.25">
      <c r="A85" s="99" t="s">
        <v>16</v>
      </c>
      <c r="B85" s="100"/>
      <c r="C85" s="101"/>
      <c r="D85" s="100"/>
      <c r="E85" s="102"/>
      <c r="F85" s="103"/>
      <c r="G85" s="49"/>
    </row>
    <row r="86" spans="1:7" x14ac:dyDescent="0.25">
      <c r="A86" s="230" t="s">
        <v>123</v>
      </c>
      <c r="B86" s="227"/>
      <c r="C86" s="228" t="s">
        <v>110</v>
      </c>
      <c r="D86" s="227"/>
      <c r="E86" s="173">
        <v>2</v>
      </c>
      <c r="F86" s="229">
        <f>B86*D86</f>
        <v>0</v>
      </c>
      <c r="G86" s="9" t="str">
        <f>IF(E86*F86&gt;50,E86*F86,IF(E86*F86=50,50,IF(AND(E86*F86&gt;0,E86*F86&lt;50),50,"-")))</f>
        <v>-</v>
      </c>
    </row>
    <row r="87" spans="1:7" x14ac:dyDescent="0.25">
      <c r="A87" s="171" t="s">
        <v>113</v>
      </c>
      <c r="B87" s="172"/>
      <c r="C87" s="144"/>
      <c r="D87" s="225"/>
      <c r="E87" s="173"/>
      <c r="F87" s="226"/>
      <c r="G87" s="9"/>
    </row>
    <row r="88" spans="1:7" x14ac:dyDescent="0.25">
      <c r="A88" s="171" t="s">
        <v>18</v>
      </c>
      <c r="B88" s="172"/>
      <c r="C88" s="144"/>
      <c r="D88" s="172"/>
      <c r="E88" s="173"/>
      <c r="F88" s="15"/>
      <c r="G88" s="9"/>
    </row>
    <row r="89" spans="1:7" x14ac:dyDescent="0.25">
      <c r="A89" s="171" t="s">
        <v>17</v>
      </c>
      <c r="B89" s="172"/>
      <c r="C89" s="144"/>
      <c r="D89" s="172"/>
      <c r="E89" s="173"/>
      <c r="F89" s="15"/>
      <c r="G89" s="9"/>
    </row>
    <row r="90" spans="1:7" x14ac:dyDescent="0.25">
      <c r="A90" s="171" t="s">
        <v>19</v>
      </c>
      <c r="B90" s="172"/>
      <c r="C90" s="144"/>
      <c r="D90" s="172"/>
      <c r="E90" s="173"/>
      <c r="F90" s="15"/>
      <c r="G90" s="9"/>
    </row>
    <row r="91" spans="1:7" ht="15.75" thickBot="1" x14ac:dyDescent="0.3">
      <c r="A91" s="174" t="s">
        <v>122</v>
      </c>
      <c r="B91" s="175"/>
      <c r="C91" s="176"/>
      <c r="D91" s="175"/>
      <c r="E91" s="177">
        <v>50</v>
      </c>
      <c r="F91" s="43"/>
      <c r="G91" s="10"/>
    </row>
    <row r="92" spans="1:7" ht="15.75" thickBot="1" x14ac:dyDescent="0.3"/>
    <row r="93" spans="1:7" x14ac:dyDescent="0.25">
      <c r="A93" s="178" t="s">
        <v>69</v>
      </c>
      <c r="B93" s="100"/>
      <c r="C93" s="101"/>
      <c r="D93" s="100"/>
      <c r="E93" s="179"/>
      <c r="F93" s="180"/>
      <c r="G93" s="3"/>
    </row>
    <row r="94" spans="1:7" x14ac:dyDescent="0.25">
      <c r="A94" s="104" t="s">
        <v>70</v>
      </c>
      <c r="B94" s="105"/>
      <c r="C94" s="106"/>
      <c r="D94" s="105"/>
      <c r="E94" s="107">
        <v>5</v>
      </c>
      <c r="F94" s="74"/>
      <c r="G94" s="13" t="str">
        <f t="shared" ref="G94:G95" si="5">IF(E94*F94&gt;50,E94*F94,IF(E94*F94=50,50,IF(AND(E94*F94&gt;0,E94*F94&lt;50),50,"-")))</f>
        <v>-</v>
      </c>
    </row>
    <row r="95" spans="1:7" x14ac:dyDescent="0.25">
      <c r="A95" s="108" t="s">
        <v>71</v>
      </c>
      <c r="B95" s="109"/>
      <c r="C95" s="110"/>
      <c r="D95" s="109"/>
      <c r="E95" s="111">
        <v>50</v>
      </c>
      <c r="F95" s="75"/>
      <c r="G95" s="1" t="str">
        <f t="shared" si="5"/>
        <v>-</v>
      </c>
    </row>
    <row r="96" spans="1:7" ht="15.75" thickBot="1" x14ac:dyDescent="0.3">
      <c r="A96" s="112" t="s">
        <v>122</v>
      </c>
      <c r="B96" s="113"/>
      <c r="C96" s="114"/>
      <c r="D96" s="113"/>
      <c r="E96" s="166">
        <v>50</v>
      </c>
      <c r="F96" s="44"/>
      <c r="G96" s="8"/>
    </row>
    <row r="97" spans="1:7" ht="15.75" thickBot="1" x14ac:dyDescent="0.3"/>
    <row r="98" spans="1:7" x14ac:dyDescent="0.25">
      <c r="A98" s="99" t="s">
        <v>20</v>
      </c>
      <c r="B98" s="100"/>
      <c r="C98" s="101"/>
      <c r="D98" s="100"/>
      <c r="E98" s="102"/>
      <c r="F98" s="103"/>
      <c r="G98" s="49"/>
    </row>
    <row r="99" spans="1:7" x14ac:dyDescent="0.25">
      <c r="A99" s="150" t="s">
        <v>21</v>
      </c>
      <c r="B99" s="151"/>
      <c r="C99" s="152"/>
      <c r="D99" s="151"/>
      <c r="E99" s="153">
        <v>3</v>
      </c>
      <c r="F99" s="31"/>
      <c r="G99" s="11" t="str">
        <f t="shared" ref="G99:G101" si="6">IF(E99*F99&gt;50,E99*F99,IF(E99*F99=50,50,IF(AND(E99*F99&gt;0,E99*F99&lt;50),50,"-")))</f>
        <v>-</v>
      </c>
    </row>
    <row r="100" spans="1:7" x14ac:dyDescent="0.25">
      <c r="A100" s="181" t="s">
        <v>22</v>
      </c>
      <c r="B100" s="182"/>
      <c r="C100" s="183"/>
      <c r="D100" s="182"/>
      <c r="E100" s="184">
        <v>1</v>
      </c>
      <c r="F100" s="32"/>
      <c r="G100" s="6" t="str">
        <f t="shared" si="6"/>
        <v>-</v>
      </c>
    </row>
    <row r="101" spans="1:7" x14ac:dyDescent="0.25">
      <c r="A101" s="181" t="s">
        <v>23</v>
      </c>
      <c r="B101" s="182"/>
      <c r="C101" s="183"/>
      <c r="D101" s="182"/>
      <c r="E101" s="184">
        <v>2</v>
      </c>
      <c r="F101" s="32"/>
      <c r="G101" s="6" t="str">
        <f t="shared" si="6"/>
        <v>-</v>
      </c>
    </row>
    <row r="102" spans="1:7" ht="15.75" thickBot="1" x14ac:dyDescent="0.3">
      <c r="A102" s="154" t="s">
        <v>122</v>
      </c>
      <c r="B102" s="155"/>
      <c r="C102" s="156"/>
      <c r="D102" s="155"/>
      <c r="E102" s="157">
        <v>50</v>
      </c>
      <c r="F102" s="40"/>
      <c r="G102" s="7"/>
    </row>
    <row r="103" spans="1:7" ht="15.75" thickBot="1" x14ac:dyDescent="0.3"/>
    <row r="104" spans="1:7" ht="15.75" thickBot="1" x14ac:dyDescent="0.3">
      <c r="A104" s="185" t="s">
        <v>111</v>
      </c>
      <c r="B104" s="186"/>
      <c r="C104" s="187"/>
      <c r="D104" s="186"/>
      <c r="E104" s="188"/>
      <c r="F104" s="189"/>
      <c r="G104" s="50"/>
    </row>
    <row r="105" spans="1:7" x14ac:dyDescent="0.25">
      <c r="A105" s="167" t="s">
        <v>72</v>
      </c>
      <c r="B105" s="172"/>
      <c r="C105" s="144"/>
      <c r="D105" s="172"/>
      <c r="E105" s="190">
        <v>3</v>
      </c>
      <c r="F105" s="25"/>
      <c r="G105" s="12" t="str">
        <f t="shared" ref="G105:G110" si="7">IF(E105*F105&gt;50,E105*F105,IF(E105*F105=50,50,IF(AND(E105*F105&gt;0,E105*F105&lt;50),50,"-")))</f>
        <v>-</v>
      </c>
    </row>
    <row r="106" spans="1:7" x14ac:dyDescent="0.25">
      <c r="A106" s="159" t="s">
        <v>73</v>
      </c>
      <c r="B106" s="172"/>
      <c r="C106" s="144"/>
      <c r="D106" s="172"/>
      <c r="E106" s="191">
        <v>3</v>
      </c>
      <c r="F106" s="26"/>
      <c r="G106" s="12" t="str">
        <f t="shared" si="7"/>
        <v>-</v>
      </c>
    </row>
    <row r="107" spans="1:7" x14ac:dyDescent="0.25">
      <c r="A107" s="159" t="s">
        <v>74</v>
      </c>
      <c r="B107" s="172"/>
      <c r="C107" s="144"/>
      <c r="D107" s="172"/>
      <c r="E107" s="191">
        <v>3</v>
      </c>
      <c r="F107" s="26"/>
      <c r="G107" s="12" t="str">
        <f t="shared" si="7"/>
        <v>-</v>
      </c>
    </row>
    <row r="108" spans="1:7" x14ac:dyDescent="0.25">
      <c r="A108" s="159" t="s">
        <v>75</v>
      </c>
      <c r="B108" s="172"/>
      <c r="C108" s="144"/>
      <c r="D108" s="172"/>
      <c r="E108" s="191">
        <v>3</v>
      </c>
      <c r="F108" s="26"/>
      <c r="G108" s="12" t="str">
        <f t="shared" si="7"/>
        <v>-</v>
      </c>
    </row>
    <row r="109" spans="1:7" x14ac:dyDescent="0.25">
      <c r="A109" s="159" t="s">
        <v>76</v>
      </c>
      <c r="B109" s="172"/>
      <c r="C109" s="144"/>
      <c r="D109" s="172"/>
      <c r="E109" s="191">
        <v>3</v>
      </c>
      <c r="F109" s="26"/>
      <c r="G109" s="12" t="str">
        <f t="shared" si="7"/>
        <v>-</v>
      </c>
    </row>
    <row r="110" spans="1:7" x14ac:dyDescent="0.25">
      <c r="A110" s="159" t="s">
        <v>77</v>
      </c>
      <c r="B110" s="172"/>
      <c r="C110" s="144"/>
      <c r="D110" s="172"/>
      <c r="E110" s="191">
        <v>3</v>
      </c>
      <c r="F110" s="26"/>
      <c r="G110" s="12" t="str">
        <f t="shared" si="7"/>
        <v>-</v>
      </c>
    </row>
    <row r="111" spans="1:7" ht="15.75" thickBot="1" x14ac:dyDescent="0.3">
      <c r="A111" s="129" t="s">
        <v>122</v>
      </c>
      <c r="B111" s="175"/>
      <c r="C111" s="176"/>
      <c r="D111" s="175"/>
      <c r="E111" s="133">
        <v>50</v>
      </c>
      <c r="F111" s="39"/>
      <c r="G111" s="5"/>
    </row>
    <row r="112" spans="1:7" ht="15.75" thickBot="1" x14ac:dyDescent="0.3"/>
    <row r="113" spans="1:7" x14ac:dyDescent="0.25">
      <c r="A113" s="99" t="s">
        <v>24</v>
      </c>
      <c r="B113" s="100"/>
      <c r="C113" s="101"/>
      <c r="D113" s="100"/>
      <c r="E113" s="102"/>
      <c r="F113" s="103"/>
      <c r="G113" s="49"/>
    </row>
    <row r="114" spans="1:7" x14ac:dyDescent="0.25">
      <c r="A114" s="104" t="s">
        <v>117</v>
      </c>
      <c r="B114" s="105"/>
      <c r="C114" s="106"/>
      <c r="D114" s="105"/>
      <c r="E114" s="107">
        <v>30</v>
      </c>
      <c r="F114" s="33"/>
      <c r="G114" s="13" t="str">
        <f>IF(E114*F114&gt;0,E114*F114,"-")</f>
        <v>-</v>
      </c>
    </row>
    <row r="115" spans="1:7" x14ac:dyDescent="0.25">
      <c r="A115" s="108" t="s">
        <v>118</v>
      </c>
      <c r="B115" s="109"/>
      <c r="C115" s="110"/>
      <c r="D115" s="109"/>
      <c r="E115" s="111">
        <v>30</v>
      </c>
      <c r="F115" s="34"/>
      <c r="G115" s="1" t="str">
        <f>IF(E115*F115&gt;0,E115*F115,"-")</f>
        <v>-</v>
      </c>
    </row>
    <row r="116" spans="1:7" ht="15.75" thickBot="1" x14ac:dyDescent="0.3">
      <c r="A116" s="112" t="s">
        <v>119</v>
      </c>
      <c r="B116" s="113"/>
      <c r="C116" s="114"/>
      <c r="D116" s="113"/>
      <c r="E116" s="115">
        <v>30</v>
      </c>
      <c r="F116" s="35"/>
      <c r="G116" s="8" t="str">
        <f>IF(E116*F116&gt;0,E116*F116,"-")</f>
        <v>-</v>
      </c>
    </row>
    <row r="117" spans="1:7" ht="15.75" thickBot="1" x14ac:dyDescent="0.3"/>
    <row r="118" spans="1:7" x14ac:dyDescent="0.25">
      <c r="A118" s="99" t="s">
        <v>25</v>
      </c>
      <c r="B118" s="100"/>
      <c r="C118" s="101"/>
      <c r="D118" s="135"/>
      <c r="E118" s="190"/>
      <c r="F118" s="192"/>
      <c r="G118" s="3"/>
    </row>
    <row r="119" spans="1:7" x14ac:dyDescent="0.25">
      <c r="A119" s="167" t="s">
        <v>78</v>
      </c>
      <c r="B119" s="160"/>
      <c r="C119" s="161"/>
      <c r="D119" s="163"/>
      <c r="E119" s="141">
        <v>5</v>
      </c>
      <c r="F119" s="25"/>
      <c r="G119" s="12" t="str">
        <f>IF(E119*F119&gt;50,E119*F119,IF(E119*F119=50,50,IF(AND(E119*F119&gt;0,E119*F119&lt;50),50,"-")))</f>
        <v>-</v>
      </c>
    </row>
    <row r="120" spans="1:7" ht="15.75" thickBot="1" x14ac:dyDescent="0.3">
      <c r="A120" s="129" t="s">
        <v>122</v>
      </c>
      <c r="B120" s="130"/>
      <c r="C120" s="131"/>
      <c r="D120" s="132"/>
      <c r="E120" s="133">
        <v>50</v>
      </c>
      <c r="F120" s="39"/>
      <c r="G120" s="5"/>
    </row>
    <row r="121" spans="1:7" ht="15.75" thickBot="1" x14ac:dyDescent="0.3"/>
    <row r="122" spans="1:7" x14ac:dyDescent="0.25">
      <c r="A122" s="193" t="s">
        <v>26</v>
      </c>
      <c r="B122" s="194"/>
      <c r="C122" s="195"/>
      <c r="D122" s="194"/>
      <c r="E122" s="196"/>
      <c r="F122" s="197"/>
      <c r="G122" s="51"/>
    </row>
    <row r="123" spans="1:7" x14ac:dyDescent="0.25">
      <c r="A123" s="198" t="s">
        <v>43</v>
      </c>
      <c r="B123" s="199"/>
      <c r="C123" s="200"/>
      <c r="D123" s="199"/>
      <c r="E123" s="201"/>
      <c r="F123" s="182"/>
      <c r="G123" s="52"/>
    </row>
    <row r="124" spans="1:7" x14ac:dyDescent="0.25">
      <c r="A124" s="198" t="s">
        <v>27</v>
      </c>
      <c r="B124" s="199"/>
      <c r="C124" s="200"/>
      <c r="D124" s="199"/>
      <c r="E124" s="201"/>
      <c r="F124" s="182"/>
      <c r="G124" s="52"/>
    </row>
    <row r="125" spans="1:7" x14ac:dyDescent="0.25">
      <c r="A125" s="198" t="s">
        <v>28</v>
      </c>
      <c r="B125" s="199"/>
      <c r="C125" s="200"/>
      <c r="D125" s="199"/>
      <c r="E125" s="201"/>
      <c r="F125" s="182"/>
      <c r="G125" s="52"/>
    </row>
    <row r="126" spans="1:7" x14ac:dyDescent="0.25">
      <c r="A126" s="198" t="s">
        <v>29</v>
      </c>
      <c r="B126" s="199"/>
      <c r="C126" s="200"/>
      <c r="D126" s="199"/>
      <c r="E126" s="201"/>
      <c r="F126" s="182"/>
      <c r="G126" s="52"/>
    </row>
    <row r="127" spans="1:7" x14ac:dyDescent="0.25">
      <c r="A127" s="198" t="s">
        <v>30</v>
      </c>
      <c r="B127" s="199"/>
      <c r="C127" s="200"/>
      <c r="D127" s="199"/>
      <c r="E127" s="201"/>
      <c r="F127" s="182"/>
      <c r="G127" s="52"/>
    </row>
    <row r="128" spans="1:7" x14ac:dyDescent="0.25">
      <c r="A128" s="202" t="s">
        <v>31</v>
      </c>
      <c r="B128" s="203"/>
      <c r="C128" s="204"/>
      <c r="D128" s="203"/>
      <c r="E128" s="205"/>
      <c r="F128" s="206"/>
      <c r="G128" s="53"/>
    </row>
    <row r="129" spans="1:7" x14ac:dyDescent="0.25">
      <c r="A129" s="150" t="s">
        <v>79</v>
      </c>
      <c r="B129" s="151"/>
      <c r="C129" s="152"/>
      <c r="D129" s="151"/>
      <c r="E129" s="169">
        <v>15</v>
      </c>
      <c r="F129" s="28"/>
      <c r="G129" s="11" t="str">
        <f t="shared" ref="G129:G134" si="8">IF(E129*F129&gt;0,E129*F129,"-")</f>
        <v>-</v>
      </c>
    </row>
    <row r="130" spans="1:7" x14ac:dyDescent="0.25">
      <c r="A130" s="181" t="s">
        <v>80</v>
      </c>
      <c r="B130" s="182"/>
      <c r="C130" s="183"/>
      <c r="D130" s="182"/>
      <c r="E130" s="207">
        <v>10</v>
      </c>
      <c r="F130" s="29"/>
      <c r="G130" s="6" t="str">
        <f t="shared" si="8"/>
        <v>-</v>
      </c>
    </row>
    <row r="131" spans="1:7" x14ac:dyDescent="0.25">
      <c r="A131" s="181" t="s">
        <v>81</v>
      </c>
      <c r="B131" s="182"/>
      <c r="C131" s="183"/>
      <c r="D131" s="182"/>
      <c r="E131" s="207">
        <v>20</v>
      </c>
      <c r="F131" s="29"/>
      <c r="G131" s="6" t="str">
        <f t="shared" si="8"/>
        <v>-</v>
      </c>
    </row>
    <row r="132" spans="1:7" x14ac:dyDescent="0.25">
      <c r="A132" s="181" t="s">
        <v>82</v>
      </c>
      <c r="B132" s="182"/>
      <c r="C132" s="183"/>
      <c r="D132" s="182"/>
      <c r="E132" s="207">
        <v>20</v>
      </c>
      <c r="F132" s="29"/>
      <c r="G132" s="6" t="str">
        <f t="shared" si="8"/>
        <v>-</v>
      </c>
    </row>
    <row r="133" spans="1:7" x14ac:dyDescent="0.25">
      <c r="A133" s="181" t="s">
        <v>83</v>
      </c>
      <c r="B133" s="182"/>
      <c r="C133" s="183"/>
      <c r="D133" s="182"/>
      <c r="E133" s="207">
        <v>15</v>
      </c>
      <c r="F133" s="29"/>
      <c r="G133" s="6" t="str">
        <f t="shared" si="8"/>
        <v>-</v>
      </c>
    </row>
    <row r="134" spans="1:7" ht="15.75" thickBot="1" x14ac:dyDescent="0.3">
      <c r="A134" s="154" t="s">
        <v>84</v>
      </c>
      <c r="B134" s="155"/>
      <c r="C134" s="156"/>
      <c r="D134" s="155"/>
      <c r="E134" s="208">
        <v>25</v>
      </c>
      <c r="F134" s="30"/>
      <c r="G134" s="7" t="str">
        <f t="shared" si="8"/>
        <v>-</v>
      </c>
    </row>
    <row r="135" spans="1:7" ht="15.75" thickBot="1" x14ac:dyDescent="0.3"/>
    <row r="136" spans="1:7" x14ac:dyDescent="0.25">
      <c r="A136" s="99" t="s">
        <v>32</v>
      </c>
      <c r="B136" s="100"/>
      <c r="C136" s="101"/>
      <c r="D136" s="100"/>
      <c r="E136" s="102"/>
      <c r="F136" s="103"/>
      <c r="G136" s="49"/>
    </row>
    <row r="137" spans="1:7" x14ac:dyDescent="0.25">
      <c r="A137" s="209" t="s">
        <v>33</v>
      </c>
      <c r="B137" s="210"/>
      <c r="C137" s="211"/>
      <c r="D137" s="210"/>
      <c r="E137" s="212"/>
      <c r="F137" s="160"/>
      <c r="G137" s="54"/>
    </row>
    <row r="138" spans="1:7" x14ac:dyDescent="0.25">
      <c r="A138" s="209" t="s">
        <v>34</v>
      </c>
      <c r="B138" s="210"/>
      <c r="C138" s="211"/>
      <c r="D138" s="210"/>
      <c r="E138" s="212"/>
      <c r="F138" s="160"/>
      <c r="G138" s="54"/>
    </row>
    <row r="139" spans="1:7" x14ac:dyDescent="0.25">
      <c r="A139" s="209" t="s">
        <v>35</v>
      </c>
      <c r="B139" s="210"/>
      <c r="C139" s="211"/>
      <c r="D139" s="210"/>
      <c r="E139" s="212"/>
      <c r="F139" s="160"/>
      <c r="G139" s="54"/>
    </row>
    <row r="140" spans="1:7" x14ac:dyDescent="0.25">
      <c r="A140" s="209" t="s">
        <v>36</v>
      </c>
      <c r="B140" s="210"/>
      <c r="C140" s="211"/>
      <c r="D140" s="210"/>
      <c r="E140" s="212"/>
      <c r="F140" s="160"/>
      <c r="G140" s="54"/>
    </row>
    <row r="141" spans="1:7" x14ac:dyDescent="0.25">
      <c r="A141" s="137" t="s">
        <v>85</v>
      </c>
      <c r="B141" s="140"/>
      <c r="C141" s="149"/>
      <c r="D141" s="140"/>
      <c r="E141" s="141">
        <v>30</v>
      </c>
      <c r="F141" s="25"/>
      <c r="G141" s="12" t="str">
        <f t="shared" ref="G141:G146" si="9">IF(E141*F141&gt;0,E141*F141,"-")</f>
        <v>-</v>
      </c>
    </row>
    <row r="142" spans="1:7" x14ac:dyDescent="0.25">
      <c r="A142" s="213" t="s">
        <v>86</v>
      </c>
      <c r="B142" s="163"/>
      <c r="C142" s="149"/>
      <c r="D142" s="163"/>
      <c r="E142" s="191">
        <v>20</v>
      </c>
      <c r="F142" s="26"/>
      <c r="G142" s="4" t="str">
        <f t="shared" si="9"/>
        <v>-</v>
      </c>
    </row>
    <row r="143" spans="1:7" x14ac:dyDescent="0.25">
      <c r="A143" s="213" t="s">
        <v>87</v>
      </c>
      <c r="B143" s="163"/>
      <c r="C143" s="149"/>
      <c r="D143" s="163"/>
      <c r="E143" s="191">
        <v>40</v>
      </c>
      <c r="F143" s="26"/>
      <c r="G143" s="4" t="str">
        <f t="shared" si="9"/>
        <v>-</v>
      </c>
    </row>
    <row r="144" spans="1:7" x14ac:dyDescent="0.25">
      <c r="A144" s="213" t="s">
        <v>88</v>
      </c>
      <c r="B144" s="163"/>
      <c r="C144" s="149"/>
      <c r="D144" s="163"/>
      <c r="E144" s="191">
        <v>40</v>
      </c>
      <c r="F144" s="26"/>
      <c r="G144" s="4" t="str">
        <f t="shared" si="9"/>
        <v>-</v>
      </c>
    </row>
    <row r="145" spans="1:7" x14ac:dyDescent="0.25">
      <c r="A145" s="213" t="s">
        <v>89</v>
      </c>
      <c r="B145" s="163"/>
      <c r="C145" s="149"/>
      <c r="D145" s="163"/>
      <c r="E145" s="191">
        <v>30</v>
      </c>
      <c r="F145" s="26"/>
      <c r="G145" s="4" t="str">
        <f t="shared" si="9"/>
        <v>-</v>
      </c>
    </row>
    <row r="146" spans="1:7" ht="15.75" thickBot="1" x14ac:dyDescent="0.3">
      <c r="A146" s="214" t="s">
        <v>90</v>
      </c>
      <c r="B146" s="132"/>
      <c r="C146" s="215"/>
      <c r="D146" s="132"/>
      <c r="E146" s="216">
        <v>50</v>
      </c>
      <c r="F146" s="27"/>
      <c r="G146" s="5" t="str">
        <f t="shared" si="9"/>
        <v>-</v>
      </c>
    </row>
    <row r="147" spans="1:7" ht="15.75" thickBot="1" x14ac:dyDescent="0.3"/>
    <row r="148" spans="1:7" x14ac:dyDescent="0.25">
      <c r="A148" s="99" t="s">
        <v>37</v>
      </c>
      <c r="B148" s="100"/>
      <c r="C148" s="101"/>
      <c r="D148" s="100"/>
      <c r="E148" s="102"/>
      <c r="F148" s="103"/>
      <c r="G148" s="49"/>
    </row>
    <row r="149" spans="1:7" x14ac:dyDescent="0.25">
      <c r="A149" s="217" t="s">
        <v>38</v>
      </c>
      <c r="B149" s="218"/>
      <c r="C149" s="211"/>
      <c r="D149" s="210"/>
      <c r="E149" s="212"/>
      <c r="F149" s="160"/>
      <c r="G149" s="54"/>
    </row>
    <row r="150" spans="1:7" x14ac:dyDescent="0.25">
      <c r="A150" s="209" t="s">
        <v>39</v>
      </c>
      <c r="B150" s="210"/>
      <c r="C150" s="211"/>
      <c r="D150" s="210"/>
      <c r="E150" s="212"/>
      <c r="F150" s="160"/>
      <c r="G150" s="54"/>
    </row>
    <row r="151" spans="1:7" x14ac:dyDescent="0.25">
      <c r="A151" s="217" t="s">
        <v>40</v>
      </c>
      <c r="B151" s="219"/>
      <c r="C151" s="211"/>
      <c r="D151" s="210"/>
      <c r="E151" s="212"/>
      <c r="F151" s="160"/>
      <c r="G151" s="54"/>
    </row>
    <row r="152" spans="1:7" x14ac:dyDescent="0.25">
      <c r="A152" s="209" t="s">
        <v>41</v>
      </c>
      <c r="B152" s="210"/>
      <c r="C152" s="211"/>
      <c r="D152" s="210"/>
      <c r="E152" s="212"/>
      <c r="F152" s="160"/>
      <c r="G152" s="54"/>
    </row>
    <row r="153" spans="1:7" x14ac:dyDescent="0.25">
      <c r="A153" s="217" t="s">
        <v>42</v>
      </c>
      <c r="B153" s="219"/>
      <c r="C153" s="211"/>
      <c r="D153" s="210"/>
      <c r="E153" s="212"/>
      <c r="F153" s="160"/>
      <c r="G153" s="54"/>
    </row>
    <row r="154" spans="1:7" x14ac:dyDescent="0.25">
      <c r="A154" s="137" t="s">
        <v>91</v>
      </c>
      <c r="B154" s="140"/>
      <c r="C154" s="139"/>
      <c r="D154" s="140"/>
      <c r="E154" s="141">
        <v>30</v>
      </c>
      <c r="F154" s="25"/>
      <c r="G154" s="12" t="str">
        <f t="shared" ref="G154:G159" si="10">IF(E154*F154&gt;0,E154*F154,"-")</f>
        <v>-</v>
      </c>
    </row>
    <row r="155" spans="1:7" x14ac:dyDescent="0.25">
      <c r="A155" s="213" t="s">
        <v>92</v>
      </c>
      <c r="B155" s="163"/>
      <c r="C155" s="161"/>
      <c r="D155" s="163"/>
      <c r="E155" s="191">
        <v>20</v>
      </c>
      <c r="F155" s="26"/>
      <c r="G155" s="4" t="str">
        <f t="shared" si="10"/>
        <v>-</v>
      </c>
    </row>
    <row r="156" spans="1:7" x14ac:dyDescent="0.25">
      <c r="A156" s="213" t="s">
        <v>93</v>
      </c>
      <c r="B156" s="163"/>
      <c r="C156" s="149"/>
      <c r="D156" s="163"/>
      <c r="E156" s="191">
        <v>40</v>
      </c>
      <c r="F156" s="26"/>
      <c r="G156" s="4" t="str">
        <f t="shared" si="10"/>
        <v>-</v>
      </c>
    </row>
    <row r="157" spans="1:7" x14ac:dyDescent="0.25">
      <c r="A157" s="213" t="s">
        <v>94</v>
      </c>
      <c r="B157" s="163"/>
      <c r="C157" s="149"/>
      <c r="D157" s="163"/>
      <c r="E157" s="191">
        <v>40</v>
      </c>
      <c r="F157" s="26"/>
      <c r="G157" s="4" t="str">
        <f t="shared" si="10"/>
        <v>-</v>
      </c>
    </row>
    <row r="158" spans="1:7" x14ac:dyDescent="0.25">
      <c r="A158" s="213" t="s">
        <v>95</v>
      </c>
      <c r="B158" s="163"/>
      <c r="C158" s="149"/>
      <c r="D158" s="163"/>
      <c r="E158" s="191">
        <v>30</v>
      </c>
      <c r="F158" s="26"/>
      <c r="G158" s="4" t="str">
        <f t="shared" si="10"/>
        <v>-</v>
      </c>
    </row>
    <row r="159" spans="1:7" ht="15.75" thickBot="1" x14ac:dyDescent="0.3">
      <c r="A159" s="214" t="s">
        <v>96</v>
      </c>
      <c r="B159" s="132"/>
      <c r="C159" s="215"/>
      <c r="D159" s="132"/>
      <c r="E159" s="216">
        <v>30</v>
      </c>
      <c r="F159" s="27"/>
      <c r="G159" s="5" t="str">
        <f t="shared" si="10"/>
        <v>-</v>
      </c>
    </row>
    <row r="161" spans="1:7" s="220" customFormat="1" ht="21" x14ac:dyDescent="0.35">
      <c r="A161" s="232" t="s">
        <v>51</v>
      </c>
      <c r="B161" s="232"/>
      <c r="C161" s="58"/>
      <c r="D161" s="59"/>
      <c r="E161" s="64"/>
      <c r="F161" s="254">
        <f>SUM(G5:G159)</f>
        <v>0</v>
      </c>
      <c r="G161" s="254"/>
    </row>
    <row r="162" spans="1:7" s="220" customFormat="1" ht="21" x14ac:dyDescent="0.35">
      <c r="A162" s="233" t="s">
        <v>52</v>
      </c>
      <c r="B162" s="233"/>
      <c r="C162" s="60"/>
      <c r="D162" s="61"/>
      <c r="E162" s="65"/>
      <c r="F162" s="255">
        <f>F161*0.18</f>
        <v>0</v>
      </c>
      <c r="G162" s="255"/>
    </row>
    <row r="163" spans="1:7" s="220" customFormat="1" ht="21.75" thickBot="1" x14ac:dyDescent="0.4">
      <c r="A163" s="234" t="s">
        <v>53</v>
      </c>
      <c r="B163" s="234"/>
      <c r="C163" s="62"/>
      <c r="D163" s="63"/>
      <c r="E163" s="66"/>
      <c r="F163" s="256">
        <f>F161+F162</f>
        <v>0</v>
      </c>
      <c r="G163" s="256"/>
    </row>
    <row r="164" spans="1:7" s="220" customFormat="1" ht="21.75" thickTop="1" x14ac:dyDescent="0.35">
      <c r="A164" s="250" t="s">
        <v>55</v>
      </c>
      <c r="B164" s="250"/>
      <c r="C164" s="19"/>
      <c r="D164" s="257">
        <f>(SUM(G5:G159))*1.25</f>
        <v>0</v>
      </c>
      <c r="E164" s="257"/>
      <c r="F164" s="67"/>
      <c r="G164" s="68"/>
    </row>
    <row r="165" spans="1:7" s="220" customFormat="1" ht="21" x14ac:dyDescent="0.35">
      <c r="A165" s="251" t="s">
        <v>50</v>
      </c>
      <c r="B165" s="251"/>
      <c r="C165" s="20"/>
      <c r="D165" s="235">
        <f>D164*0.18</f>
        <v>0</v>
      </c>
      <c r="E165" s="235"/>
      <c r="F165" s="69"/>
      <c r="G165" s="70"/>
    </row>
    <row r="166" spans="1:7" s="220" customFormat="1" ht="21.75" thickBot="1" x14ac:dyDescent="0.4">
      <c r="A166" s="252" t="s">
        <v>49</v>
      </c>
      <c r="B166" s="252"/>
      <c r="C166" s="21"/>
      <c r="D166" s="249">
        <f>D164+D165</f>
        <v>0</v>
      </c>
      <c r="E166" s="249"/>
      <c r="F166" s="71"/>
      <c r="G166" s="72"/>
    </row>
    <row r="167" spans="1:7" s="221" customFormat="1" ht="21.75" thickTop="1" x14ac:dyDescent="0.35">
      <c r="A167" s="22" t="s">
        <v>48</v>
      </c>
      <c r="B167" s="45"/>
      <c r="C167" s="22"/>
      <c r="D167" s="45"/>
      <c r="E167" s="23"/>
      <c r="F167" s="24"/>
      <c r="G167" s="14"/>
    </row>
    <row r="168" spans="1:7" s="221" customFormat="1" ht="21.75" thickBot="1" x14ac:dyDescent="0.4">
      <c r="A168" s="22"/>
      <c r="B168" s="45"/>
      <c r="C168" s="22"/>
      <c r="D168" s="45"/>
      <c r="E168" s="23"/>
      <c r="F168" s="24"/>
      <c r="G168" s="14"/>
    </row>
    <row r="169" spans="1:7" s="221" customFormat="1" ht="21" x14ac:dyDescent="0.35">
      <c r="A169" s="240" t="s">
        <v>109</v>
      </c>
      <c r="B169" s="241"/>
      <c r="C169" s="241"/>
      <c r="D169" s="241"/>
      <c r="E169" s="241"/>
      <c r="F169" s="242"/>
      <c r="G169" s="14"/>
    </row>
    <row r="170" spans="1:7" s="221" customFormat="1" ht="21" x14ac:dyDescent="0.35">
      <c r="A170" s="82"/>
      <c r="B170" s="83"/>
      <c r="C170" s="83"/>
      <c r="D170" s="83"/>
      <c r="E170" s="80"/>
      <c r="F170" s="81"/>
      <c r="G170" s="14"/>
    </row>
    <row r="171" spans="1:7" s="221" customFormat="1" ht="21" x14ac:dyDescent="0.35">
      <c r="A171" s="237" t="s">
        <v>114</v>
      </c>
      <c r="B171" s="238"/>
      <c r="C171" s="238"/>
      <c r="D171" s="238"/>
      <c r="E171" s="238"/>
      <c r="F171" s="239"/>
      <c r="G171" s="14"/>
    </row>
    <row r="172" spans="1:7" s="221" customFormat="1" ht="21" x14ac:dyDescent="0.35">
      <c r="A172" s="243"/>
      <c r="B172" s="244"/>
      <c r="C172" s="244"/>
      <c r="D172" s="244"/>
      <c r="E172" s="244"/>
      <c r="F172" s="245"/>
      <c r="G172" s="14"/>
    </row>
    <row r="173" spans="1:7" s="221" customFormat="1" ht="21" x14ac:dyDescent="0.35">
      <c r="A173" s="243"/>
      <c r="B173" s="244"/>
      <c r="C173" s="244"/>
      <c r="D173" s="244"/>
      <c r="E173" s="244"/>
      <c r="F173" s="245"/>
      <c r="G173" s="14"/>
    </row>
    <row r="174" spans="1:7" s="221" customFormat="1" ht="21.75" thickBot="1" x14ac:dyDescent="0.4">
      <c r="A174" s="246"/>
      <c r="B174" s="247"/>
      <c r="C174" s="247"/>
      <c r="D174" s="247"/>
      <c r="E174" s="247"/>
      <c r="F174" s="248"/>
      <c r="G174" s="14"/>
    </row>
    <row r="175" spans="1:7" s="221" customFormat="1" ht="21" x14ac:dyDescent="0.35">
      <c r="A175" s="240" t="s">
        <v>115</v>
      </c>
      <c r="B175" s="241"/>
      <c r="C175" s="241"/>
      <c r="D175" s="241"/>
      <c r="E175" s="241"/>
      <c r="F175" s="242"/>
      <c r="G175" s="14"/>
    </row>
    <row r="176" spans="1:7" s="221" customFormat="1" ht="21" x14ac:dyDescent="0.35">
      <c r="A176" s="82"/>
      <c r="B176" s="83"/>
      <c r="C176" s="83"/>
      <c r="D176" s="83"/>
      <c r="E176" s="80"/>
      <c r="F176" s="81"/>
      <c r="G176" s="14"/>
    </row>
    <row r="177" spans="1:7" s="221" customFormat="1" ht="21.75" thickBot="1" x14ac:dyDescent="0.4">
      <c r="A177" s="84"/>
      <c r="B177" s="85"/>
      <c r="C177" s="85"/>
      <c r="D177" s="85"/>
      <c r="E177" s="222"/>
      <c r="F177" s="223"/>
      <c r="G177" s="14"/>
    </row>
    <row r="178" spans="1:7" x14ac:dyDescent="0.25">
      <c r="A178" s="73" t="s">
        <v>116</v>
      </c>
      <c r="B178" s="236">
        <f ca="1">NOW()</f>
        <v>42324.657248495372</v>
      </c>
      <c r="C178" s="236"/>
      <c r="D178" s="236"/>
    </row>
    <row r="179" spans="1:7" x14ac:dyDescent="0.25">
      <c r="A179" s="16" t="s">
        <v>141</v>
      </c>
    </row>
  </sheetData>
  <sheetProtection autoFilter="0"/>
  <protectedRanges>
    <protectedRange sqref="F5:F159" name="adet"/>
  </protectedRanges>
  <autoFilter ref="A3:G159"/>
  <mergeCells count="20">
    <mergeCell ref="E1:F1"/>
    <mergeCell ref="F161:G161"/>
    <mergeCell ref="F162:G162"/>
    <mergeCell ref="F163:G163"/>
    <mergeCell ref="D164:E164"/>
    <mergeCell ref="A161:B161"/>
    <mergeCell ref="A162:B162"/>
    <mergeCell ref="A163:B163"/>
    <mergeCell ref="D165:E165"/>
    <mergeCell ref="B178:D178"/>
    <mergeCell ref="A171:F171"/>
    <mergeCell ref="A175:F175"/>
    <mergeCell ref="A172:F172"/>
    <mergeCell ref="A173:F173"/>
    <mergeCell ref="A174:F174"/>
    <mergeCell ref="A169:F169"/>
    <mergeCell ref="D166:E166"/>
    <mergeCell ref="A164:B164"/>
    <mergeCell ref="A165:B165"/>
    <mergeCell ref="A166:B166"/>
  </mergeCells>
  <pageMargins left="0.23622047244094491" right="0.23622047244094491" top="0.74803149606299213" bottom="0.74803149606299213" header="0.31496062992125984" footer="0.31496062992125984"/>
  <pageSetup paperSize="9" orientation="portrait" horizontalDpi="4294967292" r:id="rId1"/>
  <headerFooter>
    <oddHeader>&amp;CSÜLEYMAN DEMİREL ÜNİVERSİTESİ
DENEY HAYVANLARI VE TIP ARAŞTIRMALARI UYGULAMA VE ARAŞTIRMA MERKEZİ</oddHeader>
    <oddFooter>&amp;CSayfa:&amp;P/&amp;N - Tarih: &amp;D - Dosya Adı: 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Çiriş</dc:creator>
  <cp:lastModifiedBy>HADYEK SEKRETERLİĞİ</cp:lastModifiedBy>
  <cp:lastPrinted>2014-07-04T07:05:56Z</cp:lastPrinted>
  <dcterms:created xsi:type="dcterms:W3CDTF">2014-06-12T09:41:08Z</dcterms:created>
  <dcterms:modified xsi:type="dcterms:W3CDTF">2015-11-16T13:46:31Z</dcterms:modified>
</cp:coreProperties>
</file>